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BCC1C1D4-E75A-4798-9776-5456D1D9D8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حقوق" sheetId="3" r:id="rId1"/>
  </sheets>
  <definedNames>
    <definedName name="_xlnm._FilterDatabase" localSheetId="0" hidden="1">حقوق!$A$2:$T$52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3" i="3"/>
  <c r="N10" i="3" l="1"/>
  <c r="N42" i="3"/>
  <c r="O42" i="3" s="1"/>
  <c r="N52" i="3"/>
  <c r="O52" i="3" s="1"/>
  <c r="N44" i="3"/>
  <c r="N28" i="3"/>
  <c r="N20" i="3"/>
  <c r="O20" i="3" s="1"/>
  <c r="N12" i="3"/>
  <c r="N35" i="3"/>
  <c r="O35" i="3" s="1"/>
  <c r="N27" i="3"/>
  <c r="O27" i="3" s="1"/>
  <c r="N19" i="3"/>
  <c r="O19" i="3" s="1"/>
  <c r="N40" i="3"/>
  <c r="O40" i="3" s="1"/>
  <c r="N32" i="3"/>
  <c r="N16" i="3"/>
  <c r="O16" i="3" s="1"/>
  <c r="N8" i="3"/>
  <c r="O8" i="3" s="1"/>
  <c r="N48" i="3"/>
  <c r="N47" i="3"/>
  <c r="O47" i="3" s="1"/>
  <c r="N39" i="3"/>
  <c r="O39" i="3" s="1"/>
  <c r="N23" i="3"/>
  <c r="O23" i="3" s="1"/>
  <c r="N49" i="3"/>
  <c r="N4" i="3"/>
  <c r="N11" i="3"/>
  <c r="N3" i="3"/>
  <c r="O3" i="3" s="1"/>
  <c r="N33" i="3"/>
  <c r="O33" i="3" s="1"/>
  <c r="N46" i="3"/>
  <c r="O46" i="3" s="1"/>
  <c r="N38" i="3"/>
  <c r="N30" i="3"/>
  <c r="O30" i="3" s="1"/>
  <c r="N22" i="3"/>
  <c r="O22" i="3" s="1"/>
  <c r="N14" i="3"/>
  <c r="O14" i="3" s="1"/>
  <c r="N6" i="3"/>
  <c r="O6" i="3" s="1"/>
  <c r="N18" i="3"/>
  <c r="O18" i="3" s="1"/>
  <c r="N41" i="3"/>
  <c r="O41" i="3" s="1"/>
  <c r="N25" i="3"/>
  <c r="O25" i="3" s="1"/>
  <c r="N17" i="3"/>
  <c r="O17" i="3" s="1"/>
  <c r="N9" i="3"/>
  <c r="O9" i="3" s="1"/>
  <c r="N24" i="3"/>
  <c r="N37" i="3"/>
  <c r="O37" i="3" s="1"/>
  <c r="N21" i="3"/>
  <c r="O21" i="3" s="1"/>
  <c r="N13" i="3"/>
  <c r="O13" i="3" s="1"/>
  <c r="N5" i="3"/>
  <c r="O5" i="3" s="1"/>
  <c r="N45" i="3"/>
  <c r="O45" i="3" s="1"/>
  <c r="N29" i="3"/>
  <c r="O29" i="3" s="1"/>
  <c r="N50" i="3"/>
  <c r="O50" i="3" s="1"/>
  <c r="N34" i="3"/>
  <c r="O34" i="3" s="1"/>
  <c r="N26" i="3"/>
  <c r="O26" i="3" s="1"/>
  <c r="N31" i="3"/>
  <c r="O31" i="3" s="1"/>
  <c r="N15" i="3"/>
  <c r="O15" i="3" s="1"/>
  <c r="N7" i="3"/>
  <c r="O7" i="3" s="1"/>
  <c r="N36" i="3"/>
  <c r="O36" i="3" s="1"/>
  <c r="N51" i="3"/>
  <c r="O51" i="3" s="1"/>
  <c r="N43" i="3"/>
  <c r="O43" i="3" s="1"/>
  <c r="O4" i="3"/>
  <c r="O28" i="3"/>
  <c r="O10" i="3"/>
  <c r="O24" i="3"/>
  <c r="O12" i="3"/>
  <c r="O48" i="3"/>
  <c r="O38" i="3"/>
  <c r="O32" i="3"/>
  <c r="O44" i="3"/>
  <c r="O49" i="3"/>
  <c r="O11" i="3"/>
  <c r="R42" i="3" l="1"/>
  <c r="P42" i="3" s="1"/>
  <c r="S42" i="3" s="1"/>
  <c r="T42" i="3" s="1"/>
  <c r="Q42" i="3"/>
  <c r="R23" i="3"/>
  <c r="P23" i="3" s="1"/>
  <c r="S23" i="3" s="1"/>
  <c r="Q23" i="3"/>
  <c r="R35" i="3"/>
  <c r="P35" i="3" s="1"/>
  <c r="S35" i="3" s="1"/>
  <c r="Q35" i="3"/>
  <c r="R8" i="3"/>
  <c r="P8" i="3" s="1"/>
  <c r="S8" i="3" s="1"/>
  <c r="T8" i="3" s="1"/>
  <c r="Q8" i="3"/>
  <c r="R20" i="3"/>
  <c r="P20" i="3" s="1"/>
  <c r="S20" i="3" s="1"/>
  <c r="T20" i="3" s="1"/>
  <c r="Q20" i="3"/>
  <c r="R50" i="3"/>
  <c r="P50" i="3" s="1"/>
  <c r="S50" i="3" s="1"/>
  <c r="Q50" i="3"/>
  <c r="R44" i="3"/>
  <c r="P44" i="3" s="1"/>
  <c r="S44" i="3" s="1"/>
  <c r="Q44" i="3"/>
  <c r="R17" i="3"/>
  <c r="P17" i="3" s="1"/>
  <c r="S17" i="3" s="1"/>
  <c r="Q17" i="3"/>
  <c r="R27" i="3"/>
  <c r="P27" i="3" s="1"/>
  <c r="S27" i="3" s="1"/>
  <c r="T27" i="3" s="1"/>
  <c r="Q27" i="3"/>
  <c r="R12" i="3"/>
  <c r="P12" i="3" s="1"/>
  <c r="S12" i="3" s="1"/>
  <c r="Q12" i="3"/>
  <c r="R25" i="3"/>
  <c r="P25" i="3" s="1"/>
  <c r="S25" i="3" s="1"/>
  <c r="Q25" i="3"/>
  <c r="R41" i="3"/>
  <c r="P41" i="3" s="1"/>
  <c r="S41" i="3" s="1"/>
  <c r="Q41" i="3"/>
  <c r="R33" i="3"/>
  <c r="Q33" i="3"/>
  <c r="R43" i="3"/>
  <c r="Q43" i="3"/>
  <c r="R30" i="3"/>
  <c r="Q30" i="3"/>
  <c r="R19" i="3"/>
  <c r="P19" i="3" s="1"/>
  <c r="S19" i="3" s="1"/>
  <c r="T19" i="3" s="1"/>
  <c r="Q19" i="3"/>
  <c r="R47" i="3"/>
  <c r="P47" i="3" s="1"/>
  <c r="S47" i="3" s="1"/>
  <c r="Q47" i="3"/>
  <c r="R48" i="3"/>
  <c r="P48" i="3" s="1"/>
  <c r="S48" i="3" s="1"/>
  <c r="T48" i="3" s="1"/>
  <c r="Q48" i="3"/>
  <c r="R29" i="3"/>
  <c r="P29" i="3" s="1"/>
  <c r="S29" i="3" s="1"/>
  <c r="Q29" i="3"/>
  <c r="R45" i="3"/>
  <c r="P45" i="3" s="1"/>
  <c r="S45" i="3" s="1"/>
  <c r="Q45" i="3"/>
  <c r="R32" i="3"/>
  <c r="P32" i="3" s="1"/>
  <c r="S32" i="3" s="1"/>
  <c r="T32" i="3" s="1"/>
  <c r="Q32" i="3"/>
  <c r="R5" i="3"/>
  <c r="P5" i="3" s="1"/>
  <c r="S5" i="3" s="1"/>
  <c r="Q5" i="3"/>
  <c r="R15" i="3"/>
  <c r="P15" i="3" s="1"/>
  <c r="S15" i="3" s="1"/>
  <c r="T15" i="3" s="1"/>
  <c r="Q15" i="3"/>
  <c r="R3" i="3"/>
  <c r="P3" i="3" s="1"/>
  <c r="S3" i="3" s="1"/>
  <c r="T3" i="3" s="1"/>
  <c r="Q3" i="3"/>
  <c r="R10" i="3"/>
  <c r="Q10" i="3"/>
  <c r="R31" i="3"/>
  <c r="P31" i="3" s="1"/>
  <c r="S31" i="3" s="1"/>
  <c r="T31" i="3" s="1"/>
  <c r="Q31" i="3"/>
  <c r="R21" i="3"/>
  <c r="P21" i="3" s="1"/>
  <c r="S21" i="3" s="1"/>
  <c r="Q21" i="3"/>
  <c r="R6" i="3"/>
  <c r="P6" i="3" s="1"/>
  <c r="S6" i="3" s="1"/>
  <c r="T6" i="3" s="1"/>
  <c r="Q6" i="3"/>
  <c r="R16" i="3"/>
  <c r="Q16" i="3"/>
  <c r="R46" i="3"/>
  <c r="P46" i="3" s="1"/>
  <c r="S46" i="3" s="1"/>
  <c r="Q46" i="3"/>
  <c r="R7" i="3"/>
  <c r="Q7" i="3"/>
  <c r="T29" i="3"/>
  <c r="R24" i="3"/>
  <c r="Q24" i="3"/>
  <c r="R13" i="3"/>
  <c r="P13" i="3" s="1"/>
  <c r="S13" i="3" s="1"/>
  <c r="Q13" i="3"/>
  <c r="R18" i="3"/>
  <c r="Q18" i="3"/>
  <c r="R28" i="3"/>
  <c r="P28" i="3" s="1"/>
  <c r="S28" i="3" s="1"/>
  <c r="T28" i="3" s="1"/>
  <c r="Q28" i="3"/>
  <c r="R26" i="3"/>
  <c r="P26" i="3" s="1"/>
  <c r="S26" i="3" s="1"/>
  <c r="Q26" i="3"/>
  <c r="R37" i="3"/>
  <c r="P37" i="3" s="1"/>
  <c r="S37" i="3" s="1"/>
  <c r="Q37" i="3"/>
  <c r="R14" i="3"/>
  <c r="P14" i="3" s="1"/>
  <c r="S14" i="3" s="1"/>
  <c r="T14" i="3" s="1"/>
  <c r="Q14" i="3"/>
  <c r="R49" i="3"/>
  <c r="P49" i="3" s="1"/>
  <c r="S49" i="3" s="1"/>
  <c r="Q49" i="3"/>
  <c r="R38" i="3"/>
  <c r="P38" i="3" s="1"/>
  <c r="S38" i="3" s="1"/>
  <c r="Q38" i="3"/>
  <c r="R9" i="3"/>
  <c r="P9" i="3" s="1"/>
  <c r="S9" i="3" s="1"/>
  <c r="Q9" i="3"/>
  <c r="R51" i="3"/>
  <c r="P51" i="3" s="1"/>
  <c r="S51" i="3" s="1"/>
  <c r="Q51" i="3"/>
  <c r="R39" i="3"/>
  <c r="P39" i="3" s="1"/>
  <c r="S39" i="3" s="1"/>
  <c r="T39" i="3" s="1"/>
  <c r="Q39" i="3"/>
  <c r="R36" i="3"/>
  <c r="Q36" i="3"/>
  <c r="R11" i="3"/>
  <c r="P11" i="3" s="1"/>
  <c r="S11" i="3" s="1"/>
  <c r="Q11" i="3"/>
  <c r="R4" i="3"/>
  <c r="P4" i="3" s="1"/>
  <c r="S4" i="3" s="1"/>
  <c r="T4" i="3" s="1"/>
  <c r="Q4" i="3"/>
  <c r="R34" i="3"/>
  <c r="P34" i="3" s="1"/>
  <c r="S34" i="3" s="1"/>
  <c r="T34" i="3" s="1"/>
  <c r="Q34" i="3"/>
  <c r="R22" i="3"/>
  <c r="P22" i="3" s="1"/>
  <c r="S22" i="3" s="1"/>
  <c r="T22" i="3" s="1"/>
  <c r="Q22" i="3"/>
  <c r="R40" i="3"/>
  <c r="Q40" i="3"/>
  <c r="R52" i="3"/>
  <c r="P52" i="3" s="1"/>
  <c r="S52" i="3" s="1"/>
  <c r="T52" i="3" s="1"/>
  <c r="Q52" i="3"/>
  <c r="T25" i="3"/>
  <c r="P30" i="3"/>
  <c r="S30" i="3" s="1"/>
  <c r="T30" i="3" s="1"/>
  <c r="T37" i="3"/>
  <c r="P18" i="3"/>
  <c r="S18" i="3" s="1"/>
  <c r="T18" i="3" s="1"/>
  <c r="T5" i="3"/>
  <c r="T50" i="3"/>
  <c r="P43" i="3"/>
  <c r="S43" i="3" s="1"/>
  <c r="T43" i="3" s="1"/>
  <c r="T26" i="3"/>
  <c r="T12" i="3"/>
  <c r="T44" i="3"/>
  <c r="T13" i="3"/>
  <c r="P7" i="3"/>
  <c r="S7" i="3" s="1"/>
  <c r="T7" i="3" s="1"/>
  <c r="P10" i="3"/>
  <c r="S10" i="3" s="1"/>
  <c r="T10" i="3" s="1"/>
  <c r="P36" i="3"/>
  <c r="S36" i="3" s="1"/>
  <c r="T36" i="3" s="1"/>
  <c r="T38" i="3"/>
  <c r="T46" i="3"/>
  <c r="T35" i="3"/>
  <c r="P24" i="3"/>
  <c r="S24" i="3" s="1"/>
  <c r="T24" i="3" s="1"/>
  <c r="T23" i="3"/>
  <c r="T45" i="3" l="1"/>
  <c r="T49" i="3"/>
  <c r="T51" i="3"/>
  <c r="T47" i="3"/>
  <c r="P16" i="3"/>
  <c r="S16" i="3" s="1"/>
  <c r="T16" i="3"/>
  <c r="P33" i="3"/>
  <c r="S33" i="3" s="1"/>
  <c r="T33" i="3"/>
  <c r="T21" i="3"/>
  <c r="T11" i="3"/>
  <c r="T9" i="3"/>
  <c r="T17" i="3"/>
  <c r="P40" i="3"/>
  <c r="S40" i="3" s="1"/>
  <c r="T40" i="3" s="1"/>
  <c r="T41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<sst xmlns="http://schemas.openxmlformats.org/spreadsheetml/2006/main" count="24" uniqueCount="24">
  <si>
    <t>نام و نام خانوادگي</t>
  </si>
  <si>
    <t>مركز هزينه</t>
  </si>
  <si>
    <t>کد پرسنل</t>
  </si>
  <si>
    <t xml:space="preserve"> روزانه 1405  </t>
  </si>
  <si>
    <t xml:space="preserve">1405 حق اولاد </t>
  </si>
  <si>
    <t>حق مسكن 1405</t>
  </si>
  <si>
    <t>بن كارگري .</t>
  </si>
  <si>
    <t>پايه سنوات  1405</t>
  </si>
  <si>
    <t>حق تاهل</t>
  </si>
  <si>
    <t>خالص حقوق قبل از کسورات</t>
  </si>
  <si>
    <t>مشمول بیمه</t>
  </si>
  <si>
    <t>مشمول مالیات</t>
  </si>
  <si>
    <t xml:space="preserve">7% بیمه </t>
  </si>
  <si>
    <t>مالیات</t>
  </si>
  <si>
    <t>خالص دریافتی</t>
  </si>
  <si>
    <t>تعداد اولاد</t>
  </si>
  <si>
    <t>تعداد روزهای ماه(کارکردی)</t>
  </si>
  <si>
    <t xml:space="preserve"> پایه حقوق </t>
  </si>
  <si>
    <t>پایه سنوات 1404</t>
  </si>
  <si>
    <t xml:space="preserve">بیمه سهم کارفرما%23 </t>
  </si>
  <si>
    <t>نکته: سلول‌های رنگی را پر کنید سایر قسمت‌های بصورت اتومات محاسبه خواهد شد.</t>
  </si>
  <si>
    <t>آیدی کانال بله نخبه حساب @nokhbe_hesab            در صورت داشتن هرگونه سوال با شماره 09374006406 در تماس باشید</t>
  </si>
  <si>
    <t>nokhbehesab.com</t>
  </si>
  <si>
    <t xml:space="preserve">فیش حقوقی سال 1405                                                          تهیه: گروه آموزشی نخبه حساب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</si>
</sst>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(* #,##0_);_(* \(#,##0\);_(* &quot;-&quot;_);_(@_)"/>
    <numFmt numFmtId="165" formatCode="_ * #,##0_-_ ;_ * #,##0\-_ ;_ * &quot;-&quot;??_-_ ;_ @_ "/>
  </numFmts>
  <fonts count="20">
    <font>
      <sz val="11"/>
      <color indexed="8"/>
      <name val="Aptos Narrow"/>
      <family val="2"/>
      <charset val="178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color indexed="8"/>
      <name val="Yekan Bakh"/>
      <family val="3"/>
    </font>
    <font>
      <sz val="11"/>
      <color indexed="8"/>
      <name val="Aptos Narrow"/>
      <family val="2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6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65" fontId="18" fillId="0" borderId="0" xfId="1" applyNumberFormat="1" applyFont="1" applyAlignment="1">
      <alignment horizontal="center" vertical="center"/>
    </xf>
    <xf numFmtId="165" fontId="18" fillId="0" borderId="0" xfId="1" applyNumberFormat="1" applyFont="1"/>
    <xf numFmtId="165" fontId="18" fillId="34" borderId="10" xfId="1" applyNumberFormat="1" applyFont="1" applyFill="1" applyBorder="1" applyAlignment="1" applyProtection="1"/>
    <xf numFmtId="165" fontId="18" fillId="0" borderId="10" xfId="1" applyNumberFormat="1" applyFont="1" applyFill="1" applyBorder="1" applyAlignment="1" applyProtection="1">
      <alignment horizontal="center" vertical="center"/>
    </xf>
    <xf numFmtId="165" fontId="18" fillId="0" borderId="10" xfId="1" applyNumberFormat="1" applyFont="1" applyBorder="1" applyAlignment="1">
      <alignment horizontal="center" vertical="center"/>
    </xf>
    <xf numFmtId="165" fontId="18" fillId="0" borderId="10" xfId="1" applyNumberFormat="1" applyFont="1" applyFill="1" applyBorder="1" applyAlignment="1" applyProtection="1"/>
    <xf numFmtId="165" fontId="18" fillId="0" borderId="10" xfId="1" applyNumberFormat="1" applyFont="1" applyBorder="1"/>
    <xf numFmtId="165" fontId="18" fillId="33" borderId="10" xfId="1" applyNumberFormat="1" applyFont="1" applyFill="1" applyBorder="1" applyAlignment="1" applyProtection="1"/>
    <xf numFmtId="165" fontId="18" fillId="0" borderId="11" xfId="1" applyNumberFormat="1" applyFont="1" applyBorder="1" applyAlignment="1">
      <alignment horizontal="center"/>
    </xf>
    <xf numFmtId="165" fontId="18" fillId="0" borderId="12" xfId="1" applyNumberFormat="1" applyFont="1" applyBorder="1" applyAlignment="1">
      <alignment horizontal="center"/>
    </xf>
    <xf numFmtId="165" fontId="18" fillId="0" borderId="13" xfId="1" applyNumberFormat="1" applyFont="1" applyBorder="1" applyAlignment="1">
      <alignment horizontal="center"/>
    </xf>
    <xf numFmtId="165" fontId="18" fillId="0" borderId="0" xfId="1" applyNumberFormat="1" applyFont="1" applyAlignment="1">
      <alignment horizontal="center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[0]" xfId="2" builtinId="6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 customBuiltin="1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7"/>
  <sheetViews>
    <sheetView tabSelected="1" topLeftCell="A43" zoomScale="160" zoomScaleNormal="160" workbookViewId="0">
      <selection activeCell="K3" sqref="K3:K52"/>
    </sheetView>
  </sheetViews>
  <sheetFormatPr defaultColWidth="9" defaultRowHeight="14.25" customHeight="1"/>
  <cols>
    <col min="1" max="1" width="16.8984375" style="2" bestFit="1" customWidth="1"/>
    <col min="2" max="2" width="11.8984375" style="2" bestFit="1" customWidth="1"/>
    <col min="3" max="3" width="13" style="2" bestFit="1" customWidth="1"/>
    <col min="4" max="5" width="19" style="2" customWidth="1"/>
    <col min="6" max="6" width="21.19921875" style="2" bestFit="1" customWidth="1"/>
    <col min="7" max="7" width="21.19921875" style="2" customWidth="1"/>
    <col min="8" max="8" width="18.09765625" style="2" bestFit="1" customWidth="1"/>
    <col min="9" max="9" width="17.09765625" style="2" bestFit="1" customWidth="1"/>
    <col min="10" max="10" width="20.09765625" style="2" bestFit="1" customWidth="1"/>
    <col min="11" max="11" width="20.09765625" style="2" customWidth="1"/>
    <col min="12" max="12" width="21.19921875" style="2" bestFit="1" customWidth="1"/>
    <col min="13" max="13" width="18.09765625" style="2" bestFit="1" customWidth="1"/>
    <col min="14" max="14" width="28.296875" style="2" bestFit="1" customWidth="1"/>
    <col min="15" max="16" width="21.19921875" style="2" bestFit="1" customWidth="1"/>
    <col min="17" max="17" width="21.19921875" style="2" customWidth="1"/>
    <col min="18" max="18" width="20.09765625" style="2" bestFit="1" customWidth="1"/>
    <col min="19" max="19" width="18.09765625" style="2" bestFit="1" customWidth="1"/>
    <col min="20" max="20" width="21.19921875" style="2" bestFit="1" customWidth="1"/>
    <col min="21" max="16384" width="9" style="2"/>
  </cols>
  <sheetData>
    <row r="1" spans="1:20" ht="14.25" customHeight="1">
      <c r="A1" s="9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</row>
    <row r="2" spans="1:20" s="1" customFormat="1" ht="14.2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16</v>
      </c>
      <c r="F2" s="4" t="s">
        <v>17</v>
      </c>
      <c r="G2" s="4" t="s">
        <v>15</v>
      </c>
      <c r="H2" s="4" t="s">
        <v>4</v>
      </c>
      <c r="I2" s="4" t="s">
        <v>5</v>
      </c>
      <c r="J2" s="4" t="s">
        <v>6</v>
      </c>
      <c r="K2" s="4" t="s">
        <v>18</v>
      </c>
      <c r="L2" s="4" t="s">
        <v>7</v>
      </c>
      <c r="M2" s="4" t="s">
        <v>8</v>
      </c>
      <c r="N2" s="5" t="s">
        <v>9</v>
      </c>
      <c r="O2" s="5" t="s">
        <v>10</v>
      </c>
      <c r="P2" s="5" t="s">
        <v>11</v>
      </c>
      <c r="Q2" s="5" t="s">
        <v>19</v>
      </c>
      <c r="R2" s="5" t="s">
        <v>12</v>
      </c>
      <c r="S2" s="5" t="s">
        <v>13</v>
      </c>
      <c r="T2" s="5" t="s">
        <v>14</v>
      </c>
    </row>
    <row r="3" spans="1:20" ht="14.25" customHeight="1">
      <c r="A3" s="6"/>
      <c r="B3" s="6"/>
      <c r="C3" s="6"/>
      <c r="D3" s="3">
        <v>21334454.649999999</v>
      </c>
      <c r="E3" s="3">
        <v>10</v>
      </c>
      <c r="F3" s="3">
        <f>D3*E3</f>
        <v>213344546.5</v>
      </c>
      <c r="G3" s="3"/>
      <c r="H3" s="6">
        <f>5541850*3*G3</f>
        <v>0</v>
      </c>
      <c r="I3" s="6">
        <v>30000000</v>
      </c>
      <c r="J3" s="6">
        <v>22000000</v>
      </c>
      <c r="K3" s="3"/>
      <c r="L3" s="6">
        <f>(K3*145%)+5000000</f>
        <v>5000000</v>
      </c>
      <c r="M3" s="6">
        <v>5000000</v>
      </c>
      <c r="N3" s="7">
        <f t="shared" ref="N3:N34" si="0">F3+I3+J3+L3+M3+H3</f>
        <v>275344546.5</v>
      </c>
      <c r="O3" s="7">
        <f t="shared" ref="O3:O34" si="1">N3-H3</f>
        <v>275344546.5</v>
      </c>
      <c r="P3" s="7">
        <f t="shared" ref="P3:P34" si="2">N3-R3</f>
        <v>256070428.245</v>
      </c>
      <c r="Q3" s="7">
        <f>O3*23%</f>
        <v>63329245.695</v>
      </c>
      <c r="R3" s="7">
        <f t="shared" ref="R3:R34" si="3">O3*7%</f>
        <v>19274118.255000003</v>
      </c>
      <c r="S3" s="7">
        <f t="shared" ref="S3:S34" si="4">IF(P3&lt;=400000000,0,IF(P3&lt;=800000000,(P3-400000000)*10%,IF(P3&lt;=1000000000,(400000000*10%)+((P3-800000000)*15%),IF(P3&lt;=1200000000,(400000000*10%)+(200000000*15%)+((P3-1000000000)*20%),IF(P3&lt;=1400000000,(400000000*10%)+(200000000*15%)+(200000000*20%)+((P3-1200000000)*25%),(400000000*10%)+(200000000*15%)+(200000000*20%)+(200000000*25%)+((P3-1400000000)*30%))))))</f>
        <v>0</v>
      </c>
      <c r="T3" s="7">
        <f t="shared" ref="T3:T34" si="5">N3-R3-S3</f>
        <v>256070428.245</v>
      </c>
    </row>
    <row r="4" spans="1:20" ht="14.25" customHeight="1">
      <c r="A4" s="8"/>
      <c r="B4" s="8"/>
      <c r="C4" s="8"/>
      <c r="D4" s="3"/>
      <c r="E4" s="3"/>
      <c r="F4" s="3">
        <f t="shared" ref="F4:F52" si="6">D4*E4</f>
        <v>0</v>
      </c>
      <c r="G4" s="3"/>
      <c r="H4" s="6">
        <f t="shared" ref="H4:H52" si="7">5541850*3*G4</f>
        <v>0</v>
      </c>
      <c r="I4" s="6">
        <v>30000000</v>
      </c>
      <c r="J4" s="8">
        <v>22000000</v>
      </c>
      <c r="K4" s="3"/>
      <c r="L4" s="6">
        <v>53804136.25</v>
      </c>
      <c r="M4" s="8">
        <v>5000000</v>
      </c>
      <c r="N4" s="7">
        <f t="shared" si="0"/>
        <v>110804136.25</v>
      </c>
      <c r="O4" s="7">
        <f t="shared" si="1"/>
        <v>110804136.25</v>
      </c>
      <c r="P4" s="7">
        <f t="shared" si="2"/>
        <v>103047846.71250001</v>
      </c>
      <c r="Q4" s="7">
        <f t="shared" ref="Q4:Q52" si="8">O4*23%</f>
        <v>25484951.337500002</v>
      </c>
      <c r="R4" s="7">
        <f t="shared" si="3"/>
        <v>7756289.5375000006</v>
      </c>
      <c r="S4" s="7">
        <f t="shared" si="4"/>
        <v>0</v>
      </c>
      <c r="T4" s="7">
        <f t="shared" si="5"/>
        <v>103047846.71250001</v>
      </c>
    </row>
    <row r="5" spans="1:20" ht="14.25" customHeight="1">
      <c r="A5" s="6"/>
      <c r="B5" s="6"/>
      <c r="C5" s="6"/>
      <c r="D5" s="3"/>
      <c r="E5" s="3"/>
      <c r="F5" s="3">
        <f t="shared" si="6"/>
        <v>0</v>
      </c>
      <c r="G5" s="3"/>
      <c r="H5" s="6">
        <f t="shared" si="7"/>
        <v>0</v>
      </c>
      <c r="I5" s="6">
        <v>30000000</v>
      </c>
      <c r="J5" s="6">
        <v>22000000</v>
      </c>
      <c r="K5" s="3"/>
      <c r="L5" s="6">
        <v>41527912.799999997</v>
      </c>
      <c r="M5" s="6">
        <v>5000000</v>
      </c>
      <c r="N5" s="7">
        <f t="shared" si="0"/>
        <v>98527912.799999997</v>
      </c>
      <c r="O5" s="7">
        <f t="shared" si="1"/>
        <v>98527912.799999997</v>
      </c>
      <c r="P5" s="7">
        <f t="shared" si="2"/>
        <v>91630958.903999999</v>
      </c>
      <c r="Q5" s="7">
        <f t="shared" si="8"/>
        <v>22661419.944000002</v>
      </c>
      <c r="R5" s="7">
        <f t="shared" si="3"/>
        <v>6896953.8960000006</v>
      </c>
      <c r="S5" s="7">
        <f t="shared" si="4"/>
        <v>0</v>
      </c>
      <c r="T5" s="7">
        <f t="shared" si="5"/>
        <v>91630958.903999999</v>
      </c>
    </row>
    <row r="6" spans="1:20" ht="14.25" customHeight="1">
      <c r="A6" s="8"/>
      <c r="B6" s="8"/>
      <c r="C6" s="8"/>
      <c r="D6" s="3"/>
      <c r="E6" s="3"/>
      <c r="F6" s="3">
        <f t="shared" si="6"/>
        <v>0</v>
      </c>
      <c r="G6" s="3"/>
      <c r="H6" s="6">
        <f t="shared" si="7"/>
        <v>0</v>
      </c>
      <c r="I6" s="6">
        <v>30000000</v>
      </c>
      <c r="J6" s="8">
        <v>22000000</v>
      </c>
      <c r="K6" s="3"/>
      <c r="L6" s="6">
        <v>51769802.199999996</v>
      </c>
      <c r="M6" s="8">
        <v>5000000</v>
      </c>
      <c r="N6" s="7">
        <f t="shared" si="0"/>
        <v>108769802.19999999</v>
      </c>
      <c r="O6" s="7">
        <f t="shared" si="1"/>
        <v>108769802.19999999</v>
      </c>
      <c r="P6" s="7">
        <f t="shared" si="2"/>
        <v>101155916.04599999</v>
      </c>
      <c r="Q6" s="7">
        <f t="shared" si="8"/>
        <v>25017054.505999997</v>
      </c>
      <c r="R6" s="7">
        <f t="shared" si="3"/>
        <v>7613886.1540000001</v>
      </c>
      <c r="S6" s="7">
        <f t="shared" si="4"/>
        <v>0</v>
      </c>
      <c r="T6" s="7">
        <f t="shared" si="5"/>
        <v>101155916.04599999</v>
      </c>
    </row>
    <row r="7" spans="1:20" ht="14.25" customHeight="1">
      <c r="A7" s="6"/>
      <c r="B7" s="6"/>
      <c r="C7" s="6"/>
      <c r="D7" s="3"/>
      <c r="E7" s="3"/>
      <c r="F7" s="3">
        <f t="shared" si="6"/>
        <v>0</v>
      </c>
      <c r="G7" s="3"/>
      <c r="H7" s="6">
        <f t="shared" si="7"/>
        <v>0</v>
      </c>
      <c r="I7" s="6">
        <v>30000000</v>
      </c>
      <c r="J7" s="6">
        <v>22000000</v>
      </c>
      <c r="K7" s="3"/>
      <c r="L7" s="6">
        <v>50190408.549999997</v>
      </c>
      <c r="M7" s="6">
        <v>5000000</v>
      </c>
      <c r="N7" s="7">
        <f t="shared" si="0"/>
        <v>107190408.55</v>
      </c>
      <c r="O7" s="7">
        <f t="shared" si="1"/>
        <v>107190408.55</v>
      </c>
      <c r="P7" s="7">
        <f t="shared" si="2"/>
        <v>99687079.951499999</v>
      </c>
      <c r="Q7" s="7">
        <f t="shared" si="8"/>
        <v>24653793.966499999</v>
      </c>
      <c r="R7" s="7">
        <f t="shared" si="3"/>
        <v>7503328.5985000003</v>
      </c>
      <c r="S7" s="7">
        <f t="shared" si="4"/>
        <v>0</v>
      </c>
      <c r="T7" s="7">
        <f t="shared" si="5"/>
        <v>99687079.951499999</v>
      </c>
    </row>
    <row r="8" spans="1:20" ht="14.25" customHeight="1">
      <c r="A8" s="8"/>
      <c r="B8" s="8"/>
      <c r="C8" s="8"/>
      <c r="D8" s="3"/>
      <c r="E8" s="3"/>
      <c r="F8" s="3">
        <f t="shared" si="6"/>
        <v>0</v>
      </c>
      <c r="G8" s="3"/>
      <c r="H8" s="6">
        <f t="shared" si="7"/>
        <v>0</v>
      </c>
      <c r="I8" s="6">
        <v>30000000</v>
      </c>
      <c r="J8" s="8">
        <v>22000000</v>
      </c>
      <c r="K8" s="3"/>
      <c r="L8" s="6">
        <v>45122633.899999999</v>
      </c>
      <c r="M8" s="8">
        <v>5000000</v>
      </c>
      <c r="N8" s="7">
        <f t="shared" si="0"/>
        <v>102122633.90000001</v>
      </c>
      <c r="O8" s="7">
        <f t="shared" si="1"/>
        <v>102122633.90000001</v>
      </c>
      <c r="P8" s="7">
        <f t="shared" si="2"/>
        <v>94974049.52700001</v>
      </c>
      <c r="Q8" s="7">
        <f t="shared" si="8"/>
        <v>23488205.797000002</v>
      </c>
      <c r="R8" s="7">
        <f t="shared" si="3"/>
        <v>7148584.3730000015</v>
      </c>
      <c r="S8" s="7">
        <f t="shared" si="4"/>
        <v>0</v>
      </c>
      <c r="T8" s="7">
        <f t="shared" si="5"/>
        <v>94974049.52700001</v>
      </c>
    </row>
    <row r="9" spans="1:20" ht="14.25" customHeight="1">
      <c r="A9" s="6"/>
      <c r="B9" s="6"/>
      <c r="C9" s="6"/>
      <c r="D9" s="3"/>
      <c r="E9" s="3"/>
      <c r="F9" s="3">
        <f t="shared" si="6"/>
        <v>0</v>
      </c>
      <c r="G9" s="3"/>
      <c r="H9" s="6">
        <f t="shared" si="7"/>
        <v>0</v>
      </c>
      <c r="I9" s="6">
        <v>30000000</v>
      </c>
      <c r="J9" s="6">
        <v>22000000</v>
      </c>
      <c r="K9" s="3"/>
      <c r="L9" s="6">
        <v>41527912.799999997</v>
      </c>
      <c r="M9" s="6">
        <v>5000000</v>
      </c>
      <c r="N9" s="7">
        <f t="shared" si="0"/>
        <v>98527912.799999997</v>
      </c>
      <c r="O9" s="7">
        <f t="shared" si="1"/>
        <v>98527912.799999997</v>
      </c>
      <c r="P9" s="7">
        <f t="shared" si="2"/>
        <v>91630958.903999999</v>
      </c>
      <c r="Q9" s="7">
        <f t="shared" si="8"/>
        <v>22661419.944000002</v>
      </c>
      <c r="R9" s="7">
        <f t="shared" si="3"/>
        <v>6896953.8960000006</v>
      </c>
      <c r="S9" s="7">
        <f t="shared" si="4"/>
        <v>0</v>
      </c>
      <c r="T9" s="7">
        <f t="shared" si="5"/>
        <v>91630958.903999999</v>
      </c>
    </row>
    <row r="10" spans="1:20" ht="14.25" customHeight="1">
      <c r="A10" s="8"/>
      <c r="B10" s="8"/>
      <c r="C10" s="8"/>
      <c r="D10" s="3"/>
      <c r="E10" s="3"/>
      <c r="F10" s="3">
        <f t="shared" si="6"/>
        <v>0</v>
      </c>
      <c r="G10" s="3"/>
      <c r="H10" s="6">
        <f t="shared" si="7"/>
        <v>0</v>
      </c>
      <c r="I10" s="6">
        <v>30000000</v>
      </c>
      <c r="J10" s="8">
        <v>22000000</v>
      </c>
      <c r="K10" s="3"/>
      <c r="L10" s="6">
        <v>41527912.799999997</v>
      </c>
      <c r="M10" s="8">
        <v>5000000</v>
      </c>
      <c r="N10" s="7">
        <f t="shared" si="0"/>
        <v>98527912.799999997</v>
      </c>
      <c r="O10" s="7">
        <f t="shared" si="1"/>
        <v>98527912.799999997</v>
      </c>
      <c r="P10" s="7">
        <f t="shared" si="2"/>
        <v>91630958.903999999</v>
      </c>
      <c r="Q10" s="7">
        <f t="shared" si="8"/>
        <v>22661419.944000002</v>
      </c>
      <c r="R10" s="7">
        <f t="shared" si="3"/>
        <v>6896953.8960000006</v>
      </c>
      <c r="S10" s="7">
        <f t="shared" si="4"/>
        <v>0</v>
      </c>
      <c r="T10" s="7">
        <f t="shared" si="5"/>
        <v>91630958.903999999</v>
      </c>
    </row>
    <row r="11" spans="1:20" ht="14.25" customHeight="1">
      <c r="A11" s="6"/>
      <c r="B11" s="6"/>
      <c r="C11" s="6"/>
      <c r="D11" s="3"/>
      <c r="E11" s="3"/>
      <c r="F11" s="3">
        <f t="shared" si="6"/>
        <v>0</v>
      </c>
      <c r="G11" s="3"/>
      <c r="H11" s="6">
        <f t="shared" si="7"/>
        <v>0</v>
      </c>
      <c r="I11" s="6">
        <v>30000000</v>
      </c>
      <c r="J11" s="6">
        <v>22000000</v>
      </c>
      <c r="K11" s="3"/>
      <c r="L11" s="6">
        <v>29404254</v>
      </c>
      <c r="M11" s="6">
        <v>5000000</v>
      </c>
      <c r="N11" s="7">
        <f t="shared" si="0"/>
        <v>86404254</v>
      </c>
      <c r="O11" s="7">
        <f t="shared" si="1"/>
        <v>86404254</v>
      </c>
      <c r="P11" s="7">
        <f t="shared" si="2"/>
        <v>80355956.219999999</v>
      </c>
      <c r="Q11" s="7">
        <f t="shared" si="8"/>
        <v>19872978.420000002</v>
      </c>
      <c r="R11" s="7">
        <f t="shared" si="3"/>
        <v>6048297.7800000003</v>
      </c>
      <c r="S11" s="7">
        <f t="shared" si="4"/>
        <v>0</v>
      </c>
      <c r="T11" s="7">
        <f t="shared" si="5"/>
        <v>80355956.219999999</v>
      </c>
    </row>
    <row r="12" spans="1:20" ht="14.25" customHeight="1">
      <c r="A12" s="8"/>
      <c r="B12" s="8"/>
      <c r="C12" s="8"/>
      <c r="D12" s="3"/>
      <c r="E12" s="3"/>
      <c r="F12" s="3">
        <f t="shared" si="6"/>
        <v>0</v>
      </c>
      <c r="G12" s="3"/>
      <c r="H12" s="6">
        <f t="shared" si="7"/>
        <v>0</v>
      </c>
      <c r="I12" s="6">
        <v>30000000</v>
      </c>
      <c r="J12" s="8">
        <v>22000000</v>
      </c>
      <c r="K12" s="3"/>
      <c r="L12" s="6">
        <v>34317165.75</v>
      </c>
      <c r="M12" s="8">
        <v>5000000</v>
      </c>
      <c r="N12" s="7">
        <f t="shared" si="0"/>
        <v>91317165.75</v>
      </c>
      <c r="O12" s="7">
        <f t="shared" si="1"/>
        <v>91317165.75</v>
      </c>
      <c r="P12" s="7">
        <f t="shared" si="2"/>
        <v>84924964.147499993</v>
      </c>
      <c r="Q12" s="7">
        <f t="shared" si="8"/>
        <v>21002948.122500002</v>
      </c>
      <c r="R12" s="7">
        <f t="shared" si="3"/>
        <v>6392201.602500001</v>
      </c>
      <c r="S12" s="7">
        <f t="shared" si="4"/>
        <v>0</v>
      </c>
      <c r="T12" s="7">
        <f t="shared" si="5"/>
        <v>84924964.147499993</v>
      </c>
    </row>
    <row r="13" spans="1:20" ht="14.25" customHeight="1">
      <c r="A13" s="6"/>
      <c r="B13" s="6"/>
      <c r="C13" s="6"/>
      <c r="D13" s="3"/>
      <c r="E13" s="3"/>
      <c r="F13" s="3">
        <f t="shared" si="6"/>
        <v>0</v>
      </c>
      <c r="G13" s="3"/>
      <c r="H13" s="6">
        <f t="shared" si="7"/>
        <v>0</v>
      </c>
      <c r="I13" s="6">
        <v>30000000</v>
      </c>
      <c r="J13" s="6">
        <v>22000000</v>
      </c>
      <c r="K13" s="3"/>
      <c r="L13" s="6">
        <v>38271968.25</v>
      </c>
      <c r="M13" s="6">
        <v>5000000</v>
      </c>
      <c r="N13" s="7">
        <f t="shared" si="0"/>
        <v>95271968.25</v>
      </c>
      <c r="O13" s="7">
        <f t="shared" si="1"/>
        <v>95271968.25</v>
      </c>
      <c r="P13" s="7">
        <f t="shared" si="2"/>
        <v>88602930.472499996</v>
      </c>
      <c r="Q13" s="7">
        <f t="shared" si="8"/>
        <v>21912552.697500002</v>
      </c>
      <c r="R13" s="7">
        <f t="shared" si="3"/>
        <v>6669037.7775000008</v>
      </c>
      <c r="S13" s="7">
        <f t="shared" si="4"/>
        <v>0</v>
      </c>
      <c r="T13" s="7">
        <f t="shared" si="5"/>
        <v>88602930.472499996</v>
      </c>
    </row>
    <row r="14" spans="1:20" ht="14.25" customHeight="1">
      <c r="A14" s="8"/>
      <c r="B14" s="8"/>
      <c r="C14" s="8"/>
      <c r="D14" s="3"/>
      <c r="E14" s="3"/>
      <c r="F14" s="3">
        <f t="shared" si="6"/>
        <v>0</v>
      </c>
      <c r="G14" s="3"/>
      <c r="H14" s="6">
        <f t="shared" si="7"/>
        <v>0</v>
      </c>
      <c r="I14" s="6">
        <v>30000000</v>
      </c>
      <c r="J14" s="8">
        <v>22000000</v>
      </c>
      <c r="K14" s="3"/>
      <c r="L14" s="6">
        <v>34317165.75</v>
      </c>
      <c r="M14" s="8">
        <v>5000000</v>
      </c>
      <c r="N14" s="7">
        <f t="shared" si="0"/>
        <v>91317165.75</v>
      </c>
      <c r="O14" s="7">
        <f t="shared" si="1"/>
        <v>91317165.75</v>
      </c>
      <c r="P14" s="7">
        <f t="shared" si="2"/>
        <v>84924964.147499993</v>
      </c>
      <c r="Q14" s="7">
        <f t="shared" si="8"/>
        <v>21002948.122500002</v>
      </c>
      <c r="R14" s="7">
        <f t="shared" si="3"/>
        <v>6392201.602500001</v>
      </c>
      <c r="S14" s="7">
        <f t="shared" si="4"/>
        <v>0</v>
      </c>
      <c r="T14" s="7">
        <f t="shared" si="5"/>
        <v>84924964.147499993</v>
      </c>
    </row>
    <row r="15" spans="1:20" ht="14.25" customHeight="1">
      <c r="A15" s="6"/>
      <c r="B15" s="6"/>
      <c r="C15" s="6"/>
      <c r="D15" s="3"/>
      <c r="E15" s="3"/>
      <c r="F15" s="3">
        <f t="shared" si="6"/>
        <v>0</v>
      </c>
      <c r="G15" s="3"/>
      <c r="H15" s="6">
        <f t="shared" si="7"/>
        <v>0</v>
      </c>
      <c r="I15" s="6">
        <v>30000000</v>
      </c>
      <c r="J15" s="6">
        <v>22000000</v>
      </c>
      <c r="K15" s="3"/>
      <c r="L15" s="6">
        <v>34317165.75</v>
      </c>
      <c r="M15" s="6">
        <v>5000000</v>
      </c>
      <c r="N15" s="7">
        <f t="shared" si="0"/>
        <v>91317165.75</v>
      </c>
      <c r="O15" s="7">
        <f t="shared" si="1"/>
        <v>91317165.75</v>
      </c>
      <c r="P15" s="7">
        <f t="shared" si="2"/>
        <v>84924964.147499993</v>
      </c>
      <c r="Q15" s="7">
        <f t="shared" si="8"/>
        <v>21002948.122500002</v>
      </c>
      <c r="R15" s="7">
        <f t="shared" si="3"/>
        <v>6392201.602500001</v>
      </c>
      <c r="S15" s="7">
        <f t="shared" si="4"/>
        <v>0</v>
      </c>
      <c r="T15" s="7">
        <f t="shared" si="5"/>
        <v>84924964.147499993</v>
      </c>
    </row>
    <row r="16" spans="1:20" ht="14.25" customHeight="1">
      <c r="A16" s="8"/>
      <c r="B16" s="8"/>
      <c r="C16" s="8"/>
      <c r="D16" s="3"/>
      <c r="E16" s="3"/>
      <c r="F16" s="3">
        <f t="shared" si="6"/>
        <v>0</v>
      </c>
      <c r="G16" s="3"/>
      <c r="H16" s="6">
        <f t="shared" si="7"/>
        <v>0</v>
      </c>
      <c r="I16" s="6">
        <v>30000000</v>
      </c>
      <c r="J16" s="8">
        <v>22000000</v>
      </c>
      <c r="K16" s="3"/>
      <c r="L16" s="6">
        <v>34317165.75</v>
      </c>
      <c r="M16" s="8">
        <v>5000000</v>
      </c>
      <c r="N16" s="7">
        <f t="shared" si="0"/>
        <v>91317165.75</v>
      </c>
      <c r="O16" s="7">
        <f t="shared" si="1"/>
        <v>91317165.75</v>
      </c>
      <c r="P16" s="7">
        <f t="shared" si="2"/>
        <v>84924964.147499993</v>
      </c>
      <c r="Q16" s="7">
        <f t="shared" si="8"/>
        <v>21002948.122500002</v>
      </c>
      <c r="R16" s="7">
        <f t="shared" si="3"/>
        <v>6392201.602500001</v>
      </c>
      <c r="S16" s="7">
        <f t="shared" si="4"/>
        <v>0</v>
      </c>
      <c r="T16" s="7">
        <f t="shared" si="5"/>
        <v>84924964.147499993</v>
      </c>
    </row>
    <row r="17" spans="1:20" ht="14.25" customHeight="1">
      <c r="A17" s="6"/>
      <c r="B17" s="6"/>
      <c r="C17" s="6"/>
      <c r="D17" s="3"/>
      <c r="E17" s="3"/>
      <c r="F17" s="3">
        <f t="shared" si="6"/>
        <v>0</v>
      </c>
      <c r="G17" s="3"/>
      <c r="H17" s="6">
        <f t="shared" si="7"/>
        <v>0</v>
      </c>
      <c r="I17" s="6">
        <v>30000000</v>
      </c>
      <c r="J17" s="6">
        <v>22000000</v>
      </c>
      <c r="K17" s="3"/>
      <c r="L17" s="6">
        <v>34317165.75</v>
      </c>
      <c r="M17" s="6">
        <v>5000000</v>
      </c>
      <c r="N17" s="7">
        <f t="shared" si="0"/>
        <v>91317165.75</v>
      </c>
      <c r="O17" s="7">
        <f t="shared" si="1"/>
        <v>91317165.75</v>
      </c>
      <c r="P17" s="7">
        <f t="shared" si="2"/>
        <v>84924964.147499993</v>
      </c>
      <c r="Q17" s="7">
        <f t="shared" si="8"/>
        <v>21002948.122500002</v>
      </c>
      <c r="R17" s="7">
        <f t="shared" si="3"/>
        <v>6392201.602500001</v>
      </c>
      <c r="S17" s="7">
        <f t="shared" si="4"/>
        <v>0</v>
      </c>
      <c r="T17" s="7">
        <f t="shared" si="5"/>
        <v>84924964.147499993</v>
      </c>
    </row>
    <row r="18" spans="1:20" ht="14.25" customHeight="1">
      <c r="A18" s="8"/>
      <c r="B18" s="8"/>
      <c r="C18" s="8"/>
      <c r="D18" s="3"/>
      <c r="E18" s="3"/>
      <c r="F18" s="3">
        <f t="shared" si="6"/>
        <v>0</v>
      </c>
      <c r="G18" s="3"/>
      <c r="H18" s="6">
        <f t="shared" si="7"/>
        <v>0</v>
      </c>
      <c r="I18" s="6">
        <v>30000000</v>
      </c>
      <c r="J18" s="8">
        <v>22000000</v>
      </c>
      <c r="K18" s="3"/>
      <c r="L18" s="6">
        <v>34317165.75</v>
      </c>
      <c r="M18" s="8">
        <v>5000000</v>
      </c>
      <c r="N18" s="7">
        <f t="shared" si="0"/>
        <v>91317165.75</v>
      </c>
      <c r="O18" s="7">
        <f t="shared" si="1"/>
        <v>91317165.75</v>
      </c>
      <c r="P18" s="7">
        <f t="shared" si="2"/>
        <v>84924964.147499993</v>
      </c>
      <c r="Q18" s="7">
        <f t="shared" si="8"/>
        <v>21002948.122500002</v>
      </c>
      <c r="R18" s="7">
        <f t="shared" si="3"/>
        <v>6392201.602500001</v>
      </c>
      <c r="S18" s="7">
        <f t="shared" si="4"/>
        <v>0</v>
      </c>
      <c r="T18" s="7">
        <f t="shared" si="5"/>
        <v>84924964.147499993</v>
      </c>
    </row>
    <row r="19" spans="1:20" ht="14.25" customHeight="1">
      <c r="A19" s="6"/>
      <c r="B19" s="6"/>
      <c r="C19" s="6"/>
      <c r="D19" s="3"/>
      <c r="E19" s="3"/>
      <c r="F19" s="3">
        <f t="shared" si="6"/>
        <v>0</v>
      </c>
      <c r="G19" s="3"/>
      <c r="H19" s="6">
        <f t="shared" si="7"/>
        <v>0</v>
      </c>
      <c r="I19" s="6">
        <v>30000000</v>
      </c>
      <c r="J19" s="6">
        <v>22000000</v>
      </c>
      <c r="K19" s="3"/>
      <c r="L19" s="6">
        <v>34317165.75</v>
      </c>
      <c r="M19" s="6">
        <v>5000000</v>
      </c>
      <c r="N19" s="7">
        <f t="shared" si="0"/>
        <v>91317165.75</v>
      </c>
      <c r="O19" s="7">
        <f t="shared" si="1"/>
        <v>91317165.75</v>
      </c>
      <c r="P19" s="7">
        <f t="shared" si="2"/>
        <v>84924964.147499993</v>
      </c>
      <c r="Q19" s="7">
        <f t="shared" si="8"/>
        <v>21002948.122500002</v>
      </c>
      <c r="R19" s="7">
        <f t="shared" si="3"/>
        <v>6392201.602500001</v>
      </c>
      <c r="S19" s="7">
        <f t="shared" si="4"/>
        <v>0</v>
      </c>
      <c r="T19" s="7">
        <f t="shared" si="5"/>
        <v>84924964.147499993</v>
      </c>
    </row>
    <row r="20" spans="1:20" ht="14.25" customHeight="1">
      <c r="A20" s="8"/>
      <c r="B20" s="8"/>
      <c r="C20" s="8"/>
      <c r="D20" s="3"/>
      <c r="E20" s="3"/>
      <c r="F20" s="3">
        <f t="shared" si="6"/>
        <v>0</v>
      </c>
      <c r="G20" s="3"/>
      <c r="H20" s="6">
        <f t="shared" si="7"/>
        <v>0</v>
      </c>
      <c r="I20" s="6">
        <v>30000000</v>
      </c>
      <c r="J20" s="8">
        <v>22000000</v>
      </c>
      <c r="K20" s="3"/>
      <c r="L20" s="6">
        <v>29404254</v>
      </c>
      <c r="M20" s="8">
        <v>5000000</v>
      </c>
      <c r="N20" s="7">
        <f t="shared" si="0"/>
        <v>86404254</v>
      </c>
      <c r="O20" s="7">
        <f t="shared" si="1"/>
        <v>86404254</v>
      </c>
      <c r="P20" s="7">
        <f t="shared" si="2"/>
        <v>80355956.219999999</v>
      </c>
      <c r="Q20" s="7">
        <f t="shared" si="8"/>
        <v>19872978.420000002</v>
      </c>
      <c r="R20" s="7">
        <f t="shared" si="3"/>
        <v>6048297.7800000003</v>
      </c>
      <c r="S20" s="7">
        <f t="shared" si="4"/>
        <v>0</v>
      </c>
      <c r="T20" s="7">
        <f t="shared" si="5"/>
        <v>80355956.219999999</v>
      </c>
    </row>
    <row r="21" spans="1:20" ht="14.25" customHeight="1">
      <c r="A21" s="6"/>
      <c r="B21" s="6"/>
      <c r="C21" s="6"/>
      <c r="D21" s="3"/>
      <c r="E21" s="3"/>
      <c r="F21" s="3">
        <f t="shared" si="6"/>
        <v>0</v>
      </c>
      <c r="G21" s="3"/>
      <c r="H21" s="6">
        <f t="shared" si="7"/>
        <v>0</v>
      </c>
      <c r="I21" s="6">
        <v>30000000</v>
      </c>
      <c r="J21" s="6">
        <v>22000000</v>
      </c>
      <c r="K21" s="3"/>
      <c r="L21" s="6">
        <v>29404254</v>
      </c>
      <c r="M21" s="6">
        <v>5000000</v>
      </c>
      <c r="N21" s="7">
        <f t="shared" si="0"/>
        <v>86404254</v>
      </c>
      <c r="O21" s="7">
        <f t="shared" si="1"/>
        <v>86404254</v>
      </c>
      <c r="P21" s="7">
        <f t="shared" si="2"/>
        <v>80355956.219999999</v>
      </c>
      <c r="Q21" s="7">
        <f t="shared" si="8"/>
        <v>19872978.420000002</v>
      </c>
      <c r="R21" s="7">
        <f t="shared" si="3"/>
        <v>6048297.7800000003</v>
      </c>
      <c r="S21" s="7">
        <f t="shared" si="4"/>
        <v>0</v>
      </c>
      <c r="T21" s="7">
        <f t="shared" si="5"/>
        <v>80355956.219999999</v>
      </c>
    </row>
    <row r="22" spans="1:20" ht="14.25" customHeight="1">
      <c r="A22" s="8"/>
      <c r="B22" s="8"/>
      <c r="C22" s="8"/>
      <c r="D22" s="3"/>
      <c r="E22" s="3"/>
      <c r="F22" s="3">
        <f t="shared" si="6"/>
        <v>0</v>
      </c>
      <c r="G22" s="3"/>
      <c r="H22" s="6">
        <f t="shared" si="7"/>
        <v>0</v>
      </c>
      <c r="I22" s="6">
        <v>30000000</v>
      </c>
      <c r="J22" s="8">
        <v>22000000</v>
      </c>
      <c r="K22" s="3"/>
      <c r="L22" s="6">
        <v>29404254</v>
      </c>
      <c r="M22" s="8">
        <v>5000000</v>
      </c>
      <c r="N22" s="7">
        <f t="shared" si="0"/>
        <v>86404254</v>
      </c>
      <c r="O22" s="7">
        <f t="shared" si="1"/>
        <v>86404254</v>
      </c>
      <c r="P22" s="7">
        <f t="shared" si="2"/>
        <v>80355956.219999999</v>
      </c>
      <c r="Q22" s="7">
        <f t="shared" si="8"/>
        <v>19872978.420000002</v>
      </c>
      <c r="R22" s="7">
        <f t="shared" si="3"/>
        <v>6048297.7800000003</v>
      </c>
      <c r="S22" s="7">
        <f t="shared" si="4"/>
        <v>0</v>
      </c>
      <c r="T22" s="7">
        <f t="shared" si="5"/>
        <v>80355956.219999999</v>
      </c>
    </row>
    <row r="23" spans="1:20" ht="14.25" customHeight="1">
      <c r="A23" s="6"/>
      <c r="B23" s="6"/>
      <c r="C23" s="6"/>
      <c r="D23" s="3"/>
      <c r="E23" s="3"/>
      <c r="F23" s="3">
        <f t="shared" si="6"/>
        <v>0</v>
      </c>
      <c r="G23" s="3"/>
      <c r="H23" s="6">
        <f t="shared" si="7"/>
        <v>0</v>
      </c>
      <c r="I23" s="6">
        <v>30000000</v>
      </c>
      <c r="J23" s="6">
        <v>22000000</v>
      </c>
      <c r="K23" s="3"/>
      <c r="L23" s="6">
        <v>29404254</v>
      </c>
      <c r="M23" s="6">
        <v>5000000</v>
      </c>
      <c r="N23" s="7">
        <f t="shared" si="0"/>
        <v>86404254</v>
      </c>
      <c r="O23" s="7">
        <f t="shared" si="1"/>
        <v>86404254</v>
      </c>
      <c r="P23" s="7">
        <f t="shared" si="2"/>
        <v>80355956.219999999</v>
      </c>
      <c r="Q23" s="7">
        <f t="shared" si="8"/>
        <v>19872978.420000002</v>
      </c>
      <c r="R23" s="7">
        <f t="shared" si="3"/>
        <v>6048297.7800000003</v>
      </c>
      <c r="S23" s="7">
        <f t="shared" si="4"/>
        <v>0</v>
      </c>
      <c r="T23" s="7">
        <f t="shared" si="5"/>
        <v>80355956.219999999</v>
      </c>
    </row>
    <row r="24" spans="1:20" ht="14.25" customHeight="1">
      <c r="A24" s="8"/>
      <c r="B24" s="8"/>
      <c r="C24" s="8"/>
      <c r="D24" s="3"/>
      <c r="E24" s="3"/>
      <c r="F24" s="3">
        <f t="shared" si="6"/>
        <v>0</v>
      </c>
      <c r="G24" s="3"/>
      <c r="H24" s="6">
        <f t="shared" si="7"/>
        <v>0</v>
      </c>
      <c r="I24" s="6">
        <v>30000000</v>
      </c>
      <c r="J24" s="8">
        <v>22000000</v>
      </c>
      <c r="K24" s="3"/>
      <c r="L24" s="6">
        <v>23945505.699999999</v>
      </c>
      <c r="M24" s="8">
        <v>5000000</v>
      </c>
      <c r="N24" s="7">
        <f t="shared" si="0"/>
        <v>80945505.700000003</v>
      </c>
      <c r="O24" s="7">
        <f t="shared" si="1"/>
        <v>80945505.700000003</v>
      </c>
      <c r="P24" s="7">
        <f t="shared" si="2"/>
        <v>75279320.300999999</v>
      </c>
      <c r="Q24" s="7">
        <f t="shared" si="8"/>
        <v>18617466.311000001</v>
      </c>
      <c r="R24" s="7">
        <f t="shared" si="3"/>
        <v>5666185.3990000011</v>
      </c>
      <c r="S24" s="7">
        <f t="shared" si="4"/>
        <v>0</v>
      </c>
      <c r="T24" s="7">
        <f t="shared" si="5"/>
        <v>75279320.300999999</v>
      </c>
    </row>
    <row r="25" spans="1:20" ht="14.25" customHeight="1">
      <c r="A25" s="6"/>
      <c r="B25" s="6"/>
      <c r="C25" s="6"/>
      <c r="D25" s="3"/>
      <c r="E25" s="3"/>
      <c r="F25" s="3">
        <f t="shared" si="6"/>
        <v>0</v>
      </c>
      <c r="G25" s="3"/>
      <c r="H25" s="6">
        <f t="shared" si="7"/>
        <v>0</v>
      </c>
      <c r="I25" s="6">
        <v>30000000</v>
      </c>
      <c r="J25" s="6">
        <v>22000000</v>
      </c>
      <c r="K25" s="3"/>
      <c r="L25" s="6">
        <v>13108400</v>
      </c>
      <c r="M25" s="6">
        <v>5000000</v>
      </c>
      <c r="N25" s="7">
        <f t="shared" si="0"/>
        <v>70108400</v>
      </c>
      <c r="O25" s="7">
        <f t="shared" si="1"/>
        <v>70108400</v>
      </c>
      <c r="P25" s="7">
        <f t="shared" si="2"/>
        <v>65200812</v>
      </c>
      <c r="Q25" s="7">
        <f t="shared" si="8"/>
        <v>16124932</v>
      </c>
      <c r="R25" s="7">
        <f t="shared" si="3"/>
        <v>4907588.0000000009</v>
      </c>
      <c r="S25" s="7">
        <f t="shared" si="4"/>
        <v>0</v>
      </c>
      <c r="T25" s="7">
        <f t="shared" si="5"/>
        <v>65200812</v>
      </c>
    </row>
    <row r="26" spans="1:20" ht="14.25" customHeight="1">
      <c r="A26" s="8"/>
      <c r="B26" s="8"/>
      <c r="C26" s="8"/>
      <c r="D26" s="3"/>
      <c r="E26" s="3"/>
      <c r="F26" s="3">
        <f t="shared" si="6"/>
        <v>0</v>
      </c>
      <c r="G26" s="3"/>
      <c r="H26" s="6">
        <f t="shared" si="7"/>
        <v>0</v>
      </c>
      <c r="I26" s="6">
        <v>30000000</v>
      </c>
      <c r="J26" s="8">
        <v>22000000</v>
      </c>
      <c r="K26" s="3"/>
      <c r="L26" s="6">
        <v>23945505.699999999</v>
      </c>
      <c r="M26" s="8">
        <v>5000000</v>
      </c>
      <c r="N26" s="7">
        <f t="shared" si="0"/>
        <v>80945505.700000003</v>
      </c>
      <c r="O26" s="7">
        <f t="shared" si="1"/>
        <v>80945505.700000003</v>
      </c>
      <c r="P26" s="7">
        <f t="shared" si="2"/>
        <v>75279320.300999999</v>
      </c>
      <c r="Q26" s="7">
        <f t="shared" si="8"/>
        <v>18617466.311000001</v>
      </c>
      <c r="R26" s="7">
        <f t="shared" si="3"/>
        <v>5666185.3990000011</v>
      </c>
      <c r="S26" s="7">
        <f t="shared" si="4"/>
        <v>0</v>
      </c>
      <c r="T26" s="7">
        <f t="shared" si="5"/>
        <v>75279320.300999999</v>
      </c>
    </row>
    <row r="27" spans="1:20" ht="14.25" customHeight="1">
      <c r="A27" s="6"/>
      <c r="B27" s="6"/>
      <c r="C27" s="6"/>
      <c r="D27" s="3"/>
      <c r="E27" s="3"/>
      <c r="F27" s="3">
        <f t="shared" si="6"/>
        <v>0</v>
      </c>
      <c r="G27" s="3"/>
      <c r="H27" s="6">
        <f t="shared" si="7"/>
        <v>0</v>
      </c>
      <c r="I27" s="6">
        <v>30000000</v>
      </c>
      <c r="J27" s="6">
        <v>22000000</v>
      </c>
      <c r="K27" s="3"/>
      <c r="L27" s="6">
        <v>23945505.699999999</v>
      </c>
      <c r="M27" s="6">
        <v>5000000</v>
      </c>
      <c r="N27" s="7">
        <f t="shared" si="0"/>
        <v>80945505.700000003</v>
      </c>
      <c r="O27" s="7">
        <f t="shared" si="1"/>
        <v>80945505.700000003</v>
      </c>
      <c r="P27" s="7">
        <f t="shared" si="2"/>
        <v>75279320.300999999</v>
      </c>
      <c r="Q27" s="7">
        <f t="shared" si="8"/>
        <v>18617466.311000001</v>
      </c>
      <c r="R27" s="7">
        <f t="shared" si="3"/>
        <v>5666185.3990000011</v>
      </c>
      <c r="S27" s="7">
        <f t="shared" si="4"/>
        <v>0</v>
      </c>
      <c r="T27" s="7">
        <f t="shared" si="5"/>
        <v>75279320.300999999</v>
      </c>
    </row>
    <row r="28" spans="1:20" ht="14.25" customHeight="1">
      <c r="A28" s="8"/>
      <c r="B28" s="8"/>
      <c r="C28" s="8"/>
      <c r="D28" s="3"/>
      <c r="E28" s="3"/>
      <c r="F28" s="3">
        <f t="shared" si="6"/>
        <v>0</v>
      </c>
      <c r="G28" s="3"/>
      <c r="H28" s="6">
        <f t="shared" si="7"/>
        <v>0</v>
      </c>
      <c r="I28" s="6">
        <v>30000000</v>
      </c>
      <c r="J28" s="8">
        <v>22000000</v>
      </c>
      <c r="K28" s="3"/>
      <c r="L28" s="6">
        <v>23945505.699999999</v>
      </c>
      <c r="M28" s="8">
        <v>5000000</v>
      </c>
      <c r="N28" s="7">
        <f t="shared" si="0"/>
        <v>80945505.700000003</v>
      </c>
      <c r="O28" s="7">
        <f t="shared" si="1"/>
        <v>80945505.700000003</v>
      </c>
      <c r="P28" s="7">
        <f t="shared" si="2"/>
        <v>75279320.300999999</v>
      </c>
      <c r="Q28" s="7">
        <f t="shared" si="8"/>
        <v>18617466.311000001</v>
      </c>
      <c r="R28" s="7">
        <f t="shared" si="3"/>
        <v>5666185.3990000011</v>
      </c>
      <c r="S28" s="7">
        <f t="shared" si="4"/>
        <v>0</v>
      </c>
      <c r="T28" s="7">
        <f t="shared" si="5"/>
        <v>75279320.300999999</v>
      </c>
    </row>
    <row r="29" spans="1:20" ht="14.25" customHeight="1">
      <c r="A29" s="6"/>
      <c r="B29" s="6"/>
      <c r="C29" s="6"/>
      <c r="D29" s="3"/>
      <c r="E29" s="3"/>
      <c r="F29" s="3">
        <f t="shared" si="6"/>
        <v>0</v>
      </c>
      <c r="G29" s="3"/>
      <c r="H29" s="6">
        <f t="shared" si="7"/>
        <v>0</v>
      </c>
      <c r="I29" s="6">
        <v>30000000</v>
      </c>
      <c r="J29" s="6">
        <v>22000000</v>
      </c>
      <c r="K29" s="3"/>
      <c r="L29" s="6">
        <v>18012068</v>
      </c>
      <c r="M29" s="6">
        <v>5000000</v>
      </c>
      <c r="N29" s="7">
        <f t="shared" si="0"/>
        <v>75012068</v>
      </c>
      <c r="O29" s="7">
        <f t="shared" si="1"/>
        <v>75012068</v>
      </c>
      <c r="P29" s="7">
        <f t="shared" si="2"/>
        <v>69761223.239999995</v>
      </c>
      <c r="Q29" s="7">
        <f t="shared" si="8"/>
        <v>17252775.640000001</v>
      </c>
      <c r="R29" s="7">
        <f t="shared" si="3"/>
        <v>5250844.7600000007</v>
      </c>
      <c r="S29" s="7">
        <f t="shared" si="4"/>
        <v>0</v>
      </c>
      <c r="T29" s="7">
        <f t="shared" si="5"/>
        <v>69761223.239999995</v>
      </c>
    </row>
    <row r="30" spans="1:20" ht="14.25" customHeight="1">
      <c r="A30" s="8"/>
      <c r="B30" s="8"/>
      <c r="C30" s="8"/>
      <c r="D30" s="3"/>
      <c r="E30" s="3"/>
      <c r="F30" s="3">
        <f t="shared" si="6"/>
        <v>0</v>
      </c>
      <c r="G30" s="3"/>
      <c r="H30" s="6">
        <f t="shared" si="7"/>
        <v>0</v>
      </c>
      <c r="I30" s="6">
        <v>30000000</v>
      </c>
      <c r="J30" s="8">
        <v>22000000</v>
      </c>
      <c r="K30" s="3"/>
      <c r="L30" s="6">
        <v>18012068</v>
      </c>
      <c r="M30" s="8">
        <v>5000000</v>
      </c>
      <c r="N30" s="7">
        <f t="shared" si="0"/>
        <v>75012068</v>
      </c>
      <c r="O30" s="7">
        <f t="shared" si="1"/>
        <v>75012068</v>
      </c>
      <c r="P30" s="7">
        <f t="shared" si="2"/>
        <v>69761223.239999995</v>
      </c>
      <c r="Q30" s="7">
        <f t="shared" si="8"/>
        <v>17252775.640000001</v>
      </c>
      <c r="R30" s="7">
        <f t="shared" si="3"/>
        <v>5250844.7600000007</v>
      </c>
      <c r="S30" s="7">
        <f t="shared" si="4"/>
        <v>0</v>
      </c>
      <c r="T30" s="7">
        <f t="shared" si="5"/>
        <v>69761223.239999995</v>
      </c>
    </row>
    <row r="31" spans="1:20" ht="14.25" customHeight="1">
      <c r="A31" s="6"/>
      <c r="B31" s="6"/>
      <c r="C31" s="6"/>
      <c r="D31" s="3"/>
      <c r="E31" s="3"/>
      <c r="F31" s="3">
        <f t="shared" si="6"/>
        <v>0</v>
      </c>
      <c r="G31" s="3"/>
      <c r="H31" s="6">
        <f t="shared" si="7"/>
        <v>0</v>
      </c>
      <c r="I31" s="6">
        <v>30000000</v>
      </c>
      <c r="J31" s="6">
        <v>22000000</v>
      </c>
      <c r="K31" s="3"/>
      <c r="L31" s="6">
        <v>18012068</v>
      </c>
      <c r="M31" s="6">
        <v>5000000</v>
      </c>
      <c r="N31" s="7">
        <f t="shared" si="0"/>
        <v>75012068</v>
      </c>
      <c r="O31" s="7">
        <f t="shared" si="1"/>
        <v>75012068</v>
      </c>
      <c r="P31" s="7">
        <f t="shared" si="2"/>
        <v>69761223.239999995</v>
      </c>
      <c r="Q31" s="7">
        <f t="shared" si="8"/>
        <v>17252775.640000001</v>
      </c>
      <c r="R31" s="7">
        <f t="shared" si="3"/>
        <v>5250844.7600000007</v>
      </c>
      <c r="S31" s="7">
        <f t="shared" si="4"/>
        <v>0</v>
      </c>
      <c r="T31" s="7">
        <f t="shared" si="5"/>
        <v>69761223.239999995</v>
      </c>
    </row>
    <row r="32" spans="1:20" ht="14.25" customHeight="1">
      <c r="A32" s="8"/>
      <c r="B32" s="8"/>
      <c r="C32" s="8"/>
      <c r="D32" s="3"/>
      <c r="E32" s="3"/>
      <c r="F32" s="3">
        <f t="shared" si="6"/>
        <v>0</v>
      </c>
      <c r="G32" s="3"/>
      <c r="H32" s="6">
        <f t="shared" si="7"/>
        <v>0</v>
      </c>
      <c r="I32" s="6">
        <v>30000000</v>
      </c>
      <c r="J32" s="8">
        <v>22000000</v>
      </c>
      <c r="K32" s="3"/>
      <c r="L32" s="6">
        <v>9089000</v>
      </c>
      <c r="M32" s="8">
        <v>5000000</v>
      </c>
      <c r="N32" s="7">
        <f t="shared" si="0"/>
        <v>66089000</v>
      </c>
      <c r="O32" s="7">
        <f t="shared" si="1"/>
        <v>66089000</v>
      </c>
      <c r="P32" s="7">
        <f t="shared" si="2"/>
        <v>61462770</v>
      </c>
      <c r="Q32" s="7">
        <f t="shared" si="8"/>
        <v>15200470</v>
      </c>
      <c r="R32" s="7">
        <f t="shared" si="3"/>
        <v>4626230</v>
      </c>
      <c r="S32" s="7">
        <f t="shared" si="4"/>
        <v>0</v>
      </c>
      <c r="T32" s="7">
        <f t="shared" si="5"/>
        <v>61462770</v>
      </c>
    </row>
    <row r="33" spans="1:20" ht="14.25" customHeight="1">
      <c r="A33" s="6"/>
      <c r="B33" s="6"/>
      <c r="C33" s="6"/>
      <c r="D33" s="3"/>
      <c r="E33" s="3"/>
      <c r="F33" s="3">
        <f t="shared" si="6"/>
        <v>0</v>
      </c>
      <c r="G33" s="3"/>
      <c r="H33" s="6">
        <f t="shared" si="7"/>
        <v>0</v>
      </c>
      <c r="I33" s="6">
        <v>30000000</v>
      </c>
      <c r="J33" s="6">
        <v>22000000</v>
      </c>
      <c r="K33" s="3"/>
      <c r="L33" s="6">
        <v>13108400</v>
      </c>
      <c r="M33" s="6">
        <v>5000000</v>
      </c>
      <c r="N33" s="7">
        <f t="shared" si="0"/>
        <v>70108400</v>
      </c>
      <c r="O33" s="7">
        <f t="shared" si="1"/>
        <v>70108400</v>
      </c>
      <c r="P33" s="7">
        <f t="shared" si="2"/>
        <v>65200812</v>
      </c>
      <c r="Q33" s="7">
        <f t="shared" si="8"/>
        <v>16124932</v>
      </c>
      <c r="R33" s="7">
        <f t="shared" si="3"/>
        <v>4907588.0000000009</v>
      </c>
      <c r="S33" s="7">
        <f t="shared" si="4"/>
        <v>0</v>
      </c>
      <c r="T33" s="7">
        <f t="shared" si="5"/>
        <v>65200812</v>
      </c>
    </row>
    <row r="34" spans="1:20" ht="14.25" customHeight="1">
      <c r="A34" s="8"/>
      <c r="B34" s="8"/>
      <c r="C34" s="8"/>
      <c r="D34" s="3"/>
      <c r="E34" s="3"/>
      <c r="F34" s="3">
        <f t="shared" si="6"/>
        <v>0</v>
      </c>
      <c r="G34" s="3"/>
      <c r="H34" s="6">
        <f t="shared" si="7"/>
        <v>0</v>
      </c>
      <c r="I34" s="6">
        <v>30000000</v>
      </c>
      <c r="J34" s="8">
        <v>22000000</v>
      </c>
      <c r="K34" s="3"/>
      <c r="L34" s="6">
        <v>13108400</v>
      </c>
      <c r="M34" s="8">
        <v>5000000</v>
      </c>
      <c r="N34" s="7">
        <f t="shared" si="0"/>
        <v>70108400</v>
      </c>
      <c r="O34" s="7">
        <f t="shared" si="1"/>
        <v>70108400</v>
      </c>
      <c r="P34" s="7">
        <f t="shared" si="2"/>
        <v>65200812</v>
      </c>
      <c r="Q34" s="7">
        <f t="shared" si="8"/>
        <v>16124932</v>
      </c>
      <c r="R34" s="7">
        <f t="shared" si="3"/>
        <v>4907588.0000000009</v>
      </c>
      <c r="S34" s="7">
        <f t="shared" si="4"/>
        <v>0</v>
      </c>
      <c r="T34" s="7">
        <f t="shared" si="5"/>
        <v>65200812</v>
      </c>
    </row>
    <row r="35" spans="1:20" ht="14.25" customHeight="1">
      <c r="A35" s="6"/>
      <c r="B35" s="6"/>
      <c r="C35" s="6"/>
      <c r="D35" s="3"/>
      <c r="E35" s="3"/>
      <c r="F35" s="3">
        <f t="shared" si="6"/>
        <v>0</v>
      </c>
      <c r="G35" s="3"/>
      <c r="H35" s="6">
        <f t="shared" si="7"/>
        <v>0</v>
      </c>
      <c r="I35" s="6">
        <v>30000000</v>
      </c>
      <c r="J35" s="6">
        <v>22000000</v>
      </c>
      <c r="K35" s="3"/>
      <c r="L35" s="6">
        <v>13108400</v>
      </c>
      <c r="M35" s="6">
        <v>5000000</v>
      </c>
      <c r="N35" s="7">
        <f>F35+I35+J35+L35+M35+H35</f>
        <v>70108400</v>
      </c>
      <c r="O35" s="7">
        <f>N35-H35</f>
        <v>70108400</v>
      </c>
      <c r="P35" s="7">
        <f t="shared" ref="P35:P52" si="9">N35-R35</f>
        <v>65200812</v>
      </c>
      <c r="Q35" s="7">
        <f t="shared" si="8"/>
        <v>16124932</v>
      </c>
      <c r="R35" s="7">
        <f t="shared" ref="R35:R52" si="10">O35*7%</f>
        <v>4907588.0000000009</v>
      </c>
      <c r="S35" s="7">
        <f t="shared" ref="S35:S52" si="11">IF(P35&lt;=400000000,0,IF(P35&lt;=800000000,(P35-400000000)*10%,IF(P35&lt;=1000000000,(400000000*10%)+((P35-800000000)*15%),IF(P35&lt;=1200000000,(400000000*10%)+(200000000*15%)+((P35-1000000000)*20%),IF(P35&lt;=1400000000,(400000000*10%)+(200000000*15%)+(200000000*20%)+((P35-1200000000)*25%),(400000000*10%)+(200000000*15%)+(200000000*20%)+(200000000*25%)+((P35-1400000000)*30%))))))</f>
        <v>0</v>
      </c>
      <c r="T35" s="7">
        <f t="shared" ref="T35:T52" si="12">N35-R35-S35</f>
        <v>65200812</v>
      </c>
    </row>
    <row r="36" spans="1:20" ht="14.25" customHeight="1">
      <c r="A36" s="8"/>
      <c r="B36" s="8"/>
      <c r="C36" s="8"/>
      <c r="D36" s="3"/>
      <c r="E36" s="3"/>
      <c r="F36" s="3">
        <f t="shared" si="6"/>
        <v>0</v>
      </c>
      <c r="G36" s="3"/>
      <c r="H36" s="6">
        <f t="shared" si="7"/>
        <v>0</v>
      </c>
      <c r="I36" s="6">
        <v>30000000</v>
      </c>
      <c r="J36" s="8">
        <v>22000000</v>
      </c>
      <c r="K36" s="3"/>
      <c r="L36" s="6">
        <v>13108400</v>
      </c>
      <c r="M36" s="8">
        <v>5000000</v>
      </c>
      <c r="N36" s="7">
        <f>F36+I36+J36+L36+M36+H36</f>
        <v>70108400</v>
      </c>
      <c r="O36" s="7">
        <f>N36-H36</f>
        <v>70108400</v>
      </c>
      <c r="P36" s="7">
        <f t="shared" si="9"/>
        <v>65200812</v>
      </c>
      <c r="Q36" s="7">
        <f t="shared" si="8"/>
        <v>16124932</v>
      </c>
      <c r="R36" s="7">
        <f t="shared" si="10"/>
        <v>4907588.0000000009</v>
      </c>
      <c r="S36" s="7">
        <f t="shared" si="11"/>
        <v>0</v>
      </c>
      <c r="T36" s="7">
        <f t="shared" si="12"/>
        <v>65200812</v>
      </c>
    </row>
    <row r="37" spans="1:20" ht="14.25" customHeight="1">
      <c r="A37" s="6"/>
      <c r="B37" s="6"/>
      <c r="C37" s="6"/>
      <c r="D37" s="3"/>
      <c r="E37" s="3"/>
      <c r="F37" s="3">
        <f t="shared" si="6"/>
        <v>0</v>
      </c>
      <c r="G37" s="3"/>
      <c r="H37" s="6">
        <f t="shared" si="7"/>
        <v>0</v>
      </c>
      <c r="I37" s="6">
        <v>30000000</v>
      </c>
      <c r="J37" s="6">
        <v>22000000</v>
      </c>
      <c r="K37" s="3"/>
      <c r="L37" s="6">
        <v>13108400</v>
      </c>
      <c r="M37" s="6">
        <v>5000000</v>
      </c>
      <c r="N37" s="7">
        <f>F37+I37+J37+L37+M37+H37</f>
        <v>70108400</v>
      </c>
      <c r="O37" s="7">
        <f>N37-H37</f>
        <v>70108400</v>
      </c>
      <c r="P37" s="7">
        <f t="shared" si="9"/>
        <v>65200812</v>
      </c>
      <c r="Q37" s="7">
        <f t="shared" si="8"/>
        <v>16124932</v>
      </c>
      <c r="R37" s="7">
        <f t="shared" si="10"/>
        <v>4907588.0000000009</v>
      </c>
      <c r="S37" s="7">
        <f t="shared" si="11"/>
        <v>0</v>
      </c>
      <c r="T37" s="7">
        <f t="shared" si="12"/>
        <v>65200812</v>
      </c>
    </row>
    <row r="38" spans="1:20" ht="14.25" customHeight="1">
      <c r="A38" s="8"/>
      <c r="B38" s="8"/>
      <c r="C38" s="8"/>
      <c r="D38" s="3"/>
      <c r="E38" s="3"/>
      <c r="F38" s="3">
        <f t="shared" si="6"/>
        <v>0</v>
      </c>
      <c r="G38" s="3"/>
      <c r="H38" s="6">
        <f t="shared" si="7"/>
        <v>0</v>
      </c>
      <c r="I38" s="6">
        <v>30000000</v>
      </c>
      <c r="J38" s="8">
        <v>22000000</v>
      </c>
      <c r="K38" s="3"/>
      <c r="L38" s="6">
        <v>13108400</v>
      </c>
      <c r="M38" s="8">
        <v>5000000</v>
      </c>
      <c r="N38" s="7">
        <f>F38+I38+J38+L38+M38+H38</f>
        <v>70108400</v>
      </c>
      <c r="O38" s="7">
        <f>N38-H38</f>
        <v>70108400</v>
      </c>
      <c r="P38" s="7">
        <f t="shared" si="9"/>
        <v>65200812</v>
      </c>
      <c r="Q38" s="7">
        <f t="shared" si="8"/>
        <v>16124932</v>
      </c>
      <c r="R38" s="7">
        <f t="shared" si="10"/>
        <v>4907588.0000000009</v>
      </c>
      <c r="S38" s="7">
        <f t="shared" si="11"/>
        <v>0</v>
      </c>
      <c r="T38" s="7">
        <f t="shared" si="12"/>
        <v>65200812</v>
      </c>
    </row>
    <row r="39" spans="1:20" ht="14.25" customHeight="1">
      <c r="A39" s="6"/>
      <c r="B39" s="6"/>
      <c r="C39" s="6"/>
      <c r="D39" s="3"/>
      <c r="E39" s="3"/>
      <c r="F39" s="3">
        <f t="shared" si="6"/>
        <v>0</v>
      </c>
      <c r="G39" s="3"/>
      <c r="H39" s="6">
        <f t="shared" si="7"/>
        <v>0</v>
      </c>
      <c r="I39" s="6">
        <v>30000000</v>
      </c>
      <c r="J39" s="6">
        <v>22000000</v>
      </c>
      <c r="K39" s="3"/>
      <c r="L39" s="6">
        <v>9089000</v>
      </c>
      <c r="M39" s="6">
        <v>5000000</v>
      </c>
      <c r="N39" s="7">
        <f>F39+I39+J39+L39+M39+H39</f>
        <v>66089000</v>
      </c>
      <c r="O39" s="7">
        <f>N39-H39</f>
        <v>66089000</v>
      </c>
      <c r="P39" s="7">
        <f t="shared" si="9"/>
        <v>61462770</v>
      </c>
      <c r="Q39" s="7">
        <f t="shared" si="8"/>
        <v>15200470</v>
      </c>
      <c r="R39" s="7">
        <f t="shared" si="10"/>
        <v>4626230</v>
      </c>
      <c r="S39" s="7">
        <f t="shared" si="11"/>
        <v>0</v>
      </c>
      <c r="T39" s="7">
        <f t="shared" si="12"/>
        <v>61462770</v>
      </c>
    </row>
    <row r="40" spans="1:20" ht="14.25" customHeight="1">
      <c r="A40" s="8"/>
      <c r="B40" s="8"/>
      <c r="C40" s="8"/>
      <c r="D40" s="3"/>
      <c r="E40" s="3"/>
      <c r="F40" s="3">
        <f t="shared" si="6"/>
        <v>0</v>
      </c>
      <c r="G40" s="3"/>
      <c r="H40" s="6">
        <f t="shared" si="7"/>
        <v>0</v>
      </c>
      <c r="I40" s="6">
        <v>30000000</v>
      </c>
      <c r="J40" s="8">
        <v>22000000</v>
      </c>
      <c r="K40" s="3"/>
      <c r="L40" s="6">
        <v>9089000</v>
      </c>
      <c r="M40" s="8">
        <v>5000000</v>
      </c>
      <c r="N40" s="7">
        <f>F40+I40+J40+L40+M40+H40</f>
        <v>66089000</v>
      </c>
      <c r="O40" s="7">
        <f>N40-H40</f>
        <v>66089000</v>
      </c>
      <c r="P40" s="7">
        <f t="shared" si="9"/>
        <v>61462770</v>
      </c>
      <c r="Q40" s="7">
        <f t="shared" si="8"/>
        <v>15200470</v>
      </c>
      <c r="R40" s="7">
        <f t="shared" si="10"/>
        <v>4626230</v>
      </c>
      <c r="S40" s="7">
        <f t="shared" si="11"/>
        <v>0</v>
      </c>
      <c r="T40" s="7">
        <f t="shared" si="12"/>
        <v>61462770</v>
      </c>
    </row>
    <row r="41" spans="1:20" ht="14.25" customHeight="1">
      <c r="A41" s="6"/>
      <c r="B41" s="6"/>
      <c r="C41" s="6"/>
      <c r="D41" s="3"/>
      <c r="E41" s="3"/>
      <c r="F41" s="3">
        <f t="shared" si="6"/>
        <v>0</v>
      </c>
      <c r="G41" s="3"/>
      <c r="H41" s="6">
        <f t="shared" si="7"/>
        <v>0</v>
      </c>
      <c r="I41" s="6">
        <v>30000000</v>
      </c>
      <c r="J41" s="6">
        <v>22000000</v>
      </c>
      <c r="K41" s="3"/>
      <c r="L41" s="6">
        <v>9089000</v>
      </c>
      <c r="M41" s="6">
        <v>5000000</v>
      </c>
      <c r="N41" s="7">
        <f>F41+I41+J41+L41+M41+H41</f>
        <v>66089000</v>
      </c>
      <c r="O41" s="7">
        <f>N41-H41</f>
        <v>66089000</v>
      </c>
      <c r="P41" s="7">
        <f t="shared" si="9"/>
        <v>61462770</v>
      </c>
      <c r="Q41" s="7">
        <f t="shared" si="8"/>
        <v>15200470</v>
      </c>
      <c r="R41" s="7">
        <f t="shared" si="10"/>
        <v>4626230</v>
      </c>
      <c r="S41" s="7">
        <f t="shared" si="11"/>
        <v>0</v>
      </c>
      <c r="T41" s="7">
        <f t="shared" si="12"/>
        <v>61462770</v>
      </c>
    </row>
    <row r="42" spans="1:20" ht="14.25" customHeight="1">
      <c r="A42" s="8"/>
      <c r="B42" s="8"/>
      <c r="C42" s="8"/>
      <c r="D42" s="3"/>
      <c r="E42" s="3"/>
      <c r="F42" s="3">
        <f t="shared" si="6"/>
        <v>0</v>
      </c>
      <c r="G42" s="3"/>
      <c r="H42" s="6">
        <f t="shared" si="7"/>
        <v>0</v>
      </c>
      <c r="I42" s="6">
        <v>30000000</v>
      </c>
      <c r="J42" s="8">
        <v>22000000</v>
      </c>
      <c r="K42" s="3"/>
      <c r="L42" s="6">
        <v>9089000</v>
      </c>
      <c r="M42" s="8">
        <v>5000000</v>
      </c>
      <c r="N42" s="7">
        <f>F42+I42+J42+L42+M42+H42</f>
        <v>66089000</v>
      </c>
      <c r="O42" s="7">
        <f>N42-H42</f>
        <v>66089000</v>
      </c>
      <c r="P42" s="7">
        <f t="shared" si="9"/>
        <v>61462770</v>
      </c>
      <c r="Q42" s="7">
        <f t="shared" si="8"/>
        <v>15200470</v>
      </c>
      <c r="R42" s="7">
        <f t="shared" si="10"/>
        <v>4626230</v>
      </c>
      <c r="S42" s="7">
        <f t="shared" si="11"/>
        <v>0</v>
      </c>
      <c r="T42" s="7">
        <f t="shared" si="12"/>
        <v>61462770</v>
      </c>
    </row>
    <row r="43" spans="1:20" ht="14.25" customHeight="1">
      <c r="A43" s="6"/>
      <c r="B43" s="6"/>
      <c r="C43" s="6"/>
      <c r="D43" s="3"/>
      <c r="E43" s="3"/>
      <c r="F43" s="3">
        <f t="shared" si="6"/>
        <v>0</v>
      </c>
      <c r="G43" s="3"/>
      <c r="H43" s="6">
        <f t="shared" si="7"/>
        <v>0</v>
      </c>
      <c r="I43" s="6">
        <v>30000000</v>
      </c>
      <c r="J43" s="6">
        <v>22000000</v>
      </c>
      <c r="K43" s="3"/>
      <c r="L43" s="6">
        <v>9089000</v>
      </c>
      <c r="M43" s="6">
        <v>5000000</v>
      </c>
      <c r="N43" s="7">
        <f>F43+I43+J43+L43+M43+H43</f>
        <v>66089000</v>
      </c>
      <c r="O43" s="7">
        <f>N43-H43</f>
        <v>66089000</v>
      </c>
      <c r="P43" s="7">
        <f t="shared" si="9"/>
        <v>61462770</v>
      </c>
      <c r="Q43" s="7">
        <f t="shared" si="8"/>
        <v>15200470</v>
      </c>
      <c r="R43" s="7">
        <f t="shared" si="10"/>
        <v>4626230</v>
      </c>
      <c r="S43" s="7">
        <f t="shared" si="11"/>
        <v>0</v>
      </c>
      <c r="T43" s="7">
        <f t="shared" si="12"/>
        <v>61462770</v>
      </c>
    </row>
    <row r="44" spans="1:20" ht="14.25" customHeight="1">
      <c r="A44" s="8"/>
      <c r="B44" s="8"/>
      <c r="C44" s="8"/>
      <c r="D44" s="3"/>
      <c r="E44" s="3"/>
      <c r="F44" s="3">
        <f t="shared" si="6"/>
        <v>0</v>
      </c>
      <c r="G44" s="3"/>
      <c r="H44" s="6">
        <f t="shared" si="7"/>
        <v>0</v>
      </c>
      <c r="I44" s="6">
        <v>30000000</v>
      </c>
      <c r="J44" s="8">
        <v>22000000</v>
      </c>
      <c r="K44" s="3"/>
      <c r="L44" s="6">
        <v>9089000</v>
      </c>
      <c r="M44" s="8">
        <v>5000000</v>
      </c>
      <c r="N44" s="7">
        <f>F44+I44+J44+L44+M44+H44</f>
        <v>66089000</v>
      </c>
      <c r="O44" s="7">
        <f>N44-H44</f>
        <v>66089000</v>
      </c>
      <c r="P44" s="7">
        <f t="shared" si="9"/>
        <v>61462770</v>
      </c>
      <c r="Q44" s="7">
        <f t="shared" si="8"/>
        <v>15200470</v>
      </c>
      <c r="R44" s="7">
        <f t="shared" si="10"/>
        <v>4626230</v>
      </c>
      <c r="S44" s="7">
        <f t="shared" si="11"/>
        <v>0</v>
      </c>
      <c r="T44" s="7">
        <f t="shared" si="12"/>
        <v>61462770</v>
      </c>
    </row>
    <row r="45" spans="1:20" ht="14.25" customHeight="1">
      <c r="A45" s="6"/>
      <c r="B45" s="6"/>
      <c r="C45" s="6"/>
      <c r="D45" s="3"/>
      <c r="E45" s="3"/>
      <c r="F45" s="3">
        <f t="shared" si="6"/>
        <v>0</v>
      </c>
      <c r="G45" s="3"/>
      <c r="H45" s="6">
        <f t="shared" si="7"/>
        <v>0</v>
      </c>
      <c r="I45" s="6">
        <v>30000000</v>
      </c>
      <c r="J45" s="6">
        <v>22000000</v>
      </c>
      <c r="K45" s="3"/>
      <c r="L45" s="6">
        <v>9089000</v>
      </c>
      <c r="M45" s="6">
        <v>5000000</v>
      </c>
      <c r="N45" s="7">
        <f>F45+I45+J45+L45+M45+H45</f>
        <v>66089000</v>
      </c>
      <c r="O45" s="7">
        <f>N45-H45</f>
        <v>66089000</v>
      </c>
      <c r="P45" s="7">
        <f t="shared" si="9"/>
        <v>61462770</v>
      </c>
      <c r="Q45" s="7">
        <f t="shared" si="8"/>
        <v>15200470</v>
      </c>
      <c r="R45" s="7">
        <f t="shared" si="10"/>
        <v>4626230</v>
      </c>
      <c r="S45" s="7">
        <f t="shared" si="11"/>
        <v>0</v>
      </c>
      <c r="T45" s="7">
        <f t="shared" si="12"/>
        <v>61462770</v>
      </c>
    </row>
    <row r="46" spans="1:20" ht="14.25" customHeight="1">
      <c r="A46" s="8"/>
      <c r="B46" s="8"/>
      <c r="C46" s="8"/>
      <c r="D46" s="3"/>
      <c r="E46" s="3"/>
      <c r="F46" s="3">
        <f t="shared" si="6"/>
        <v>0</v>
      </c>
      <c r="G46" s="3"/>
      <c r="H46" s="6">
        <f t="shared" si="7"/>
        <v>0</v>
      </c>
      <c r="I46" s="6">
        <v>30000000</v>
      </c>
      <c r="J46" s="8">
        <v>22000000</v>
      </c>
      <c r="K46" s="3"/>
      <c r="L46" s="6">
        <v>9089000</v>
      </c>
      <c r="M46" s="8">
        <v>5000000</v>
      </c>
      <c r="N46" s="7">
        <f>F46+I46+J46+L46+M46+H46</f>
        <v>66089000</v>
      </c>
      <c r="O46" s="7">
        <f>N46-H46</f>
        <v>66089000</v>
      </c>
      <c r="P46" s="7">
        <f t="shared" si="9"/>
        <v>61462770</v>
      </c>
      <c r="Q46" s="7">
        <f t="shared" si="8"/>
        <v>15200470</v>
      </c>
      <c r="R46" s="7">
        <f t="shared" si="10"/>
        <v>4626230</v>
      </c>
      <c r="S46" s="7">
        <f t="shared" si="11"/>
        <v>0</v>
      </c>
      <c r="T46" s="7">
        <f t="shared" si="12"/>
        <v>61462770</v>
      </c>
    </row>
    <row r="47" spans="1:20" ht="14.25" customHeight="1">
      <c r="A47" s="6"/>
      <c r="B47" s="6"/>
      <c r="C47" s="6"/>
      <c r="D47" s="3"/>
      <c r="E47" s="3"/>
      <c r="F47" s="3">
        <f t="shared" si="6"/>
        <v>0</v>
      </c>
      <c r="G47" s="3"/>
      <c r="H47" s="6">
        <f t="shared" si="7"/>
        <v>0</v>
      </c>
      <c r="I47" s="6">
        <v>30000000</v>
      </c>
      <c r="J47" s="6">
        <v>22000000</v>
      </c>
      <c r="K47" s="3"/>
      <c r="L47" s="6">
        <v>9089000</v>
      </c>
      <c r="M47" s="6">
        <v>5000000</v>
      </c>
      <c r="N47" s="7">
        <f>F47+I47+J47+L47+M47+H47</f>
        <v>66089000</v>
      </c>
      <c r="O47" s="7">
        <f>N47-H47</f>
        <v>66089000</v>
      </c>
      <c r="P47" s="7">
        <f t="shared" si="9"/>
        <v>61462770</v>
      </c>
      <c r="Q47" s="7">
        <f t="shared" si="8"/>
        <v>15200470</v>
      </c>
      <c r="R47" s="7">
        <f t="shared" si="10"/>
        <v>4626230</v>
      </c>
      <c r="S47" s="7">
        <f t="shared" si="11"/>
        <v>0</v>
      </c>
      <c r="T47" s="7">
        <f t="shared" si="12"/>
        <v>61462770</v>
      </c>
    </row>
    <row r="48" spans="1:20" ht="14.25" customHeight="1">
      <c r="A48" s="8"/>
      <c r="B48" s="8"/>
      <c r="C48" s="8"/>
      <c r="D48" s="3"/>
      <c r="E48" s="3"/>
      <c r="F48" s="3">
        <f t="shared" si="6"/>
        <v>0</v>
      </c>
      <c r="G48" s="3"/>
      <c r="H48" s="6">
        <f t="shared" si="7"/>
        <v>0</v>
      </c>
      <c r="I48" s="6">
        <v>30000000</v>
      </c>
      <c r="J48" s="8">
        <v>22000000</v>
      </c>
      <c r="K48" s="3"/>
      <c r="L48" s="6">
        <v>9089000</v>
      </c>
      <c r="M48" s="8">
        <v>5000000</v>
      </c>
      <c r="N48" s="7">
        <f>F48+I48+J48+L48+M48+H48</f>
        <v>66089000</v>
      </c>
      <c r="O48" s="7">
        <f>N48-H48</f>
        <v>66089000</v>
      </c>
      <c r="P48" s="7">
        <f t="shared" si="9"/>
        <v>61462770</v>
      </c>
      <c r="Q48" s="7">
        <f t="shared" si="8"/>
        <v>15200470</v>
      </c>
      <c r="R48" s="7">
        <f t="shared" si="10"/>
        <v>4626230</v>
      </c>
      <c r="S48" s="7">
        <f t="shared" si="11"/>
        <v>0</v>
      </c>
      <c r="T48" s="7">
        <f t="shared" si="12"/>
        <v>61462770</v>
      </c>
    </row>
    <row r="49" spans="1:20" ht="14.25" customHeight="1">
      <c r="A49" s="6"/>
      <c r="B49" s="6"/>
      <c r="C49" s="6"/>
      <c r="D49" s="3"/>
      <c r="E49" s="3"/>
      <c r="F49" s="3">
        <f t="shared" si="6"/>
        <v>0</v>
      </c>
      <c r="G49" s="3"/>
      <c r="H49" s="6">
        <f t="shared" si="7"/>
        <v>0</v>
      </c>
      <c r="I49" s="6">
        <v>30000000</v>
      </c>
      <c r="J49" s="6">
        <v>22000000</v>
      </c>
      <c r="K49" s="3"/>
      <c r="L49" s="6">
        <v>9089000</v>
      </c>
      <c r="M49" s="6">
        <v>5000000</v>
      </c>
      <c r="N49" s="7">
        <f>F49+I49+J49+L49+M49+H49</f>
        <v>66089000</v>
      </c>
      <c r="O49" s="7">
        <f>N49-H49</f>
        <v>66089000</v>
      </c>
      <c r="P49" s="7">
        <f t="shared" si="9"/>
        <v>61462770</v>
      </c>
      <c r="Q49" s="7">
        <f t="shared" si="8"/>
        <v>15200470</v>
      </c>
      <c r="R49" s="7">
        <f t="shared" si="10"/>
        <v>4626230</v>
      </c>
      <c r="S49" s="7">
        <f t="shared" si="11"/>
        <v>0</v>
      </c>
      <c r="T49" s="7">
        <f t="shared" si="12"/>
        <v>61462770</v>
      </c>
    </row>
    <row r="50" spans="1:20" ht="14.25" customHeight="1">
      <c r="A50" s="8"/>
      <c r="B50" s="8"/>
      <c r="C50" s="8"/>
      <c r="D50" s="3"/>
      <c r="E50" s="3"/>
      <c r="F50" s="3">
        <f t="shared" si="6"/>
        <v>0</v>
      </c>
      <c r="G50" s="3"/>
      <c r="H50" s="6">
        <f t="shared" si="7"/>
        <v>0</v>
      </c>
      <c r="I50" s="6">
        <v>30000000</v>
      </c>
      <c r="J50" s="8">
        <v>22000000</v>
      </c>
      <c r="K50" s="3"/>
      <c r="L50" s="6">
        <v>9089000</v>
      </c>
      <c r="M50" s="8">
        <v>5000000</v>
      </c>
      <c r="N50" s="7">
        <f>F50+I50+J50+L50+M50+H50</f>
        <v>66089000</v>
      </c>
      <c r="O50" s="7">
        <f>N50-H50</f>
        <v>66089000</v>
      </c>
      <c r="P50" s="7">
        <f t="shared" si="9"/>
        <v>61462770</v>
      </c>
      <c r="Q50" s="7">
        <f t="shared" si="8"/>
        <v>15200470</v>
      </c>
      <c r="R50" s="7">
        <f t="shared" si="10"/>
        <v>4626230</v>
      </c>
      <c r="S50" s="7">
        <f t="shared" si="11"/>
        <v>0</v>
      </c>
      <c r="T50" s="7">
        <f t="shared" si="12"/>
        <v>61462770</v>
      </c>
    </row>
    <row r="51" spans="1:20" ht="14.25" customHeight="1">
      <c r="A51" s="6"/>
      <c r="B51" s="6"/>
      <c r="C51" s="6"/>
      <c r="D51" s="3"/>
      <c r="E51" s="3"/>
      <c r="F51" s="3">
        <f t="shared" si="6"/>
        <v>0</v>
      </c>
      <c r="G51" s="3"/>
      <c r="H51" s="6">
        <f t="shared" si="7"/>
        <v>0</v>
      </c>
      <c r="I51" s="6">
        <v>30000000</v>
      </c>
      <c r="J51" s="6">
        <v>22000000</v>
      </c>
      <c r="K51" s="3"/>
      <c r="L51" s="6">
        <v>9089000</v>
      </c>
      <c r="M51" s="6">
        <v>5000000</v>
      </c>
      <c r="N51" s="7">
        <f>F51+I51+J51+L51+M51+H51</f>
        <v>66089000</v>
      </c>
      <c r="O51" s="7">
        <f>N51-H51</f>
        <v>66089000</v>
      </c>
      <c r="P51" s="7">
        <f t="shared" si="9"/>
        <v>61462770</v>
      </c>
      <c r="Q51" s="7">
        <f t="shared" si="8"/>
        <v>15200470</v>
      </c>
      <c r="R51" s="7">
        <f t="shared" si="10"/>
        <v>4626230</v>
      </c>
      <c r="S51" s="7">
        <f t="shared" si="11"/>
        <v>0</v>
      </c>
      <c r="T51" s="7">
        <f t="shared" si="12"/>
        <v>61462770</v>
      </c>
    </row>
    <row r="52" spans="1:20" ht="14.25" customHeight="1">
      <c r="A52" s="8"/>
      <c r="B52" s="8"/>
      <c r="C52" s="8"/>
      <c r="D52" s="3"/>
      <c r="E52" s="3"/>
      <c r="F52" s="3">
        <f t="shared" si="6"/>
        <v>0</v>
      </c>
      <c r="G52" s="3"/>
      <c r="H52" s="6">
        <f t="shared" si="7"/>
        <v>0</v>
      </c>
      <c r="I52" s="6">
        <v>30000000</v>
      </c>
      <c r="J52" s="8">
        <v>22000000</v>
      </c>
      <c r="K52" s="3"/>
      <c r="L52" s="6">
        <v>9089000</v>
      </c>
      <c r="M52" s="8">
        <v>5000000</v>
      </c>
      <c r="N52" s="7">
        <f>F52+I52+J52+L52+M52+H52</f>
        <v>66089000</v>
      </c>
      <c r="O52" s="7">
        <f>N52-H52</f>
        <v>66089000</v>
      </c>
      <c r="P52" s="7">
        <f t="shared" si="9"/>
        <v>61462770</v>
      </c>
      <c r="Q52" s="7">
        <f t="shared" si="8"/>
        <v>15200470</v>
      </c>
      <c r="R52" s="7">
        <f t="shared" si="10"/>
        <v>4626230</v>
      </c>
      <c r="S52" s="7">
        <f t="shared" si="11"/>
        <v>0</v>
      </c>
      <c r="T52" s="7">
        <f t="shared" si="12"/>
        <v>61462770</v>
      </c>
    </row>
    <row r="55" spans="1:20" ht="14.25" customHeight="1">
      <c r="H55" s="12" t="s">
        <v>20</v>
      </c>
      <c r="I55" s="12"/>
      <c r="J55" s="12"/>
      <c r="K55" s="12"/>
      <c r="L55" s="12"/>
      <c r="M55" s="12"/>
    </row>
    <row r="56" spans="1:20" ht="14.25" customHeight="1">
      <c r="H56" s="12" t="s">
        <v>21</v>
      </c>
      <c r="I56" s="12"/>
      <c r="J56" s="12"/>
      <c r="K56" s="12"/>
      <c r="L56" s="12"/>
      <c r="M56" s="12"/>
    </row>
    <row r="57" spans="1:20" ht="14.25" customHeight="1">
      <c r="H57" s="2" t="s">
        <v>22</v>
      </c>
      <c r="I57" s="2" t="e" vm="1">
        <v>#VALUE!</v>
      </c>
    </row>
  </sheetData>
  <autoFilter ref="A2:T52" xr:uid="{00000000-0009-0000-0000-000002000000}"/>
  <mergeCells count="3">
    <mergeCell ref="A1:T1"/>
    <mergeCell ref="H55:M55"/>
    <mergeCell ref="H56:M5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حقوق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Ebrahim Fatemi</dc:creator>
  <cp:lastModifiedBy>Asus</cp:lastModifiedBy>
  <dcterms:created xsi:type="dcterms:W3CDTF">2026-04-17T10:21:01Z</dcterms:created>
  <dcterms:modified xsi:type="dcterms:W3CDTF">2026-04-25T06:51:00Z</dcterms:modified>
</cp:coreProperties>
</file>