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rdis\Desktop\"/>
    </mc:Choice>
  </mc:AlternateContent>
  <xr:revisionPtr revIDLastSave="0" documentId="13_ncr:1_{51C32260-6A33-42FA-A287-4B1F07822C92}" xr6:coauthVersionLast="47" xr6:coauthVersionMax="47" xr10:uidLastSave="{00000000-0000-0000-0000-000000000000}"/>
  <bookViews>
    <workbookView xWindow="-120" yWindow="-120" windowWidth="20640" windowHeight="11160" activeTab="1" xr2:uid="{6E9D4A0A-4D4F-426A-BF86-52D45C052A62}"/>
  </bookViews>
  <sheets>
    <sheet name="روش سالیانه با فرض ثبات" sheetId="1" r:id="rId1"/>
    <sheet name="روش سالیانه روش غیر ثبات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2" l="1"/>
  <c r="G48" i="1"/>
  <c r="G43" i="1"/>
  <c r="G42" i="1"/>
  <c r="F18" i="1"/>
  <c r="L12" i="1"/>
  <c r="G12" i="1"/>
  <c r="G18" i="1" s="1"/>
  <c r="H26" i="2"/>
  <c r="M34" i="2"/>
  <c r="H34" i="2"/>
  <c r="M26" i="2"/>
  <c r="K17" i="2"/>
  <c r="F17" i="2"/>
  <c r="L48" i="2"/>
  <c r="L46" i="2"/>
  <c r="L42" i="2"/>
  <c r="L41" i="2"/>
  <c r="L13" i="2"/>
  <c r="M38" i="2"/>
  <c r="L12" i="2"/>
  <c r="K19" i="2"/>
  <c r="L19" i="2" s="1"/>
  <c r="L21" i="2" s="1"/>
  <c r="G12" i="2"/>
  <c r="L11" i="1"/>
  <c r="G11" i="1"/>
  <c r="L18" i="1" l="1"/>
  <c r="H27" i="1"/>
  <c r="G22" i="1"/>
  <c r="H31" i="1" s="1"/>
  <c r="K18" i="1"/>
  <c r="G17" i="2"/>
  <c r="M30" i="2"/>
  <c r="L43" i="2" s="1"/>
  <c r="L51" i="2" s="1"/>
  <c r="G50" i="1" l="1"/>
  <c r="L56" i="1" s="1"/>
  <c r="M27" i="1"/>
  <c r="M31" i="1" s="1"/>
  <c r="L22" i="1"/>
  <c r="G21" i="2"/>
  <c r="H38" i="2"/>
  <c r="G42" i="2" s="1"/>
  <c r="G46" i="2" s="1"/>
  <c r="L43" i="1" l="1"/>
  <c r="L48" i="1" s="1"/>
  <c r="L50" i="1" s="1"/>
  <c r="L55" i="1" s="1"/>
  <c r="L57" i="1" s="1"/>
  <c r="L42" i="1"/>
  <c r="H30" i="2"/>
  <c r="G41" i="2" s="1"/>
  <c r="G43" i="2" s="1"/>
  <c r="G47" i="2" s="1"/>
  <c r="G48" i="2" s="1"/>
  <c r="L52" i="2" s="1"/>
  <c r="L53" i="2" s="1"/>
  <c r="L57" i="2" s="1"/>
</calcChain>
</file>

<file path=xl/sharedStrings.xml><?xml version="1.0" encoding="utf-8"?>
<sst xmlns="http://schemas.openxmlformats.org/spreadsheetml/2006/main" count="212" uniqueCount="44">
  <si>
    <t xml:space="preserve">حقوق پایه </t>
  </si>
  <si>
    <t>بن</t>
  </si>
  <si>
    <t>مسکن</t>
  </si>
  <si>
    <t>اولاد</t>
  </si>
  <si>
    <t>تاهل</t>
  </si>
  <si>
    <t>حق مسئولیت</t>
  </si>
  <si>
    <t>حق جذب</t>
  </si>
  <si>
    <t>پایه سنوات</t>
  </si>
  <si>
    <t>ردیف</t>
  </si>
  <si>
    <t>پارامترهای حقوق</t>
  </si>
  <si>
    <t>مبلغ</t>
  </si>
  <si>
    <t>جمع کل دریافتی ها</t>
  </si>
  <si>
    <t>درآمد مشمول مالیات</t>
  </si>
  <si>
    <t>محاسبه به روش سالیانه</t>
  </si>
  <si>
    <t>عناوین</t>
  </si>
  <si>
    <t>مبلغ ماهیانه</t>
  </si>
  <si>
    <t>برآورد سالیانه</t>
  </si>
  <si>
    <t>مجموع اقلام مستمر نقدی</t>
  </si>
  <si>
    <t>مجموع اقلام مستمر غیرنقدی</t>
  </si>
  <si>
    <t>مجموع اقلام غیر مستمر نقدی</t>
  </si>
  <si>
    <t>مجموع اقلام غیر مستمر غیرنقدی</t>
  </si>
  <si>
    <t>جمع درآمد مشمول مالیات سالیانه مستمر و غیر مستمر</t>
  </si>
  <si>
    <t>محاسبه مالیات  مجموع اقلام مستمر نقدی</t>
  </si>
  <si>
    <t>محاسبه مالیات  مجموع اقلام مستمر نقدی / غیر نقدی</t>
  </si>
  <si>
    <t>درآمد  تا</t>
  </si>
  <si>
    <t>3.240.000.001</t>
  </si>
  <si>
    <t>4.800.000.000</t>
  </si>
  <si>
    <t xml:space="preserve">نسبت به مازاد </t>
  </si>
  <si>
    <t>محاسبه مالیات  اقلام غیر مستمر</t>
  </si>
  <si>
    <t>مالیات اقلام غیر مستمر</t>
  </si>
  <si>
    <t>مالیات بر درآمد مستمر ماهیانه برج 1</t>
  </si>
  <si>
    <t>مالیات بر درآمد غیر مستمر ماهیانه برج 1</t>
  </si>
  <si>
    <t>مجموع مالیات</t>
  </si>
  <si>
    <t>فیش حقوقی برج 2</t>
  </si>
  <si>
    <t>فیش حقوقی برج 1</t>
  </si>
  <si>
    <t>محاسبه مالیات  برج 1 و 2</t>
  </si>
  <si>
    <t>مالیات بر درآمد مستمر ماهیانه برج 1 و 2</t>
  </si>
  <si>
    <t>مالیات اردیبهشت</t>
  </si>
  <si>
    <t>مالیات بر درآمد  مستمر ماهیانه برج 1</t>
  </si>
  <si>
    <t>اضافه کاری</t>
  </si>
  <si>
    <t>مالیات بر درآمد غیر مستمر ماهیانه برج 1 و 2</t>
  </si>
  <si>
    <t>در ماه اخر کاری محاسبه گردد  ما ب تفاوت تعدیل گردد</t>
  </si>
  <si>
    <t>مالیات به روش ماهیانه</t>
  </si>
  <si>
    <t xml:space="preserve"> غیر مشمول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</si>
</sst>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B Titr"/>
      <charset val="178"/>
    </font>
    <font>
      <b/>
      <sz val="10"/>
      <color theme="1"/>
      <name val="B Titr"/>
      <charset val="178"/>
    </font>
    <font>
      <b/>
      <sz val="14"/>
      <color theme="1"/>
      <name val="B Nazanin"/>
      <charset val="178"/>
    </font>
    <font>
      <b/>
      <sz val="14"/>
      <color rgb="FFFF0000"/>
      <name val="B Nazanin"/>
      <charset val="178"/>
    </font>
    <font>
      <b/>
      <sz val="10"/>
      <color rgb="FF00B050"/>
      <name val="B Titr"/>
      <charset val="178"/>
    </font>
    <font>
      <sz val="10"/>
      <color rgb="FF00B050"/>
      <name val="B Titr"/>
      <charset val="178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164" fontId="0" fillId="0" borderId="0" xfId="1" applyNumberFormat="1" applyFont="1"/>
    <xf numFmtId="0" fontId="2" fillId="0" borderId="1" xfId="0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right" vertical="center"/>
    </xf>
    <xf numFmtId="2" fontId="2" fillId="0" borderId="1" xfId="1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2" fillId="5" borderId="1" xfId="0" applyFont="1" applyFill="1" applyBorder="1" applyAlignment="1">
      <alignment vertical="center"/>
    </xf>
    <xf numFmtId="164" fontId="2" fillId="5" borderId="1" xfId="1" applyNumberFormat="1" applyFont="1" applyFill="1" applyBorder="1" applyAlignment="1">
      <alignment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2" fillId="0" borderId="0" xfId="1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3" fontId="5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164" fontId="2" fillId="4" borderId="2" xfId="1" applyNumberFormat="1" applyFont="1" applyFill="1" applyBorder="1" applyAlignment="1">
      <alignment horizontal="center" vertical="center"/>
    </xf>
    <xf numFmtId="164" fontId="2" fillId="4" borderId="3" xfId="1" applyNumberFormat="1" applyFont="1" applyFill="1" applyBorder="1" applyAlignment="1">
      <alignment horizontal="center" vertical="center"/>
    </xf>
    <xf numFmtId="164" fontId="2" fillId="4" borderId="4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76200</xdr:colOff>
      <xdr:row>56</xdr:row>
      <xdr:rowOff>314325</xdr:rowOff>
    </xdr:from>
    <xdr:to>
      <xdr:col>10</xdr:col>
      <xdr:colOff>990600</xdr:colOff>
      <xdr:row>56</xdr:row>
      <xdr:rowOff>314325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CF09D552-8BC4-BDC2-A2C2-BD627E42AC2B}"/>
            </a:ext>
          </a:extLst>
        </xdr:cNvPr>
        <xdr:cNvCxnSpPr/>
      </xdr:nvCxnSpPr>
      <xdr:spPr>
        <a:xfrm flipH="1">
          <a:off x="9981819000" y="15116175"/>
          <a:ext cx="914400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76200</xdr:colOff>
      <xdr:row>55</xdr:row>
      <xdr:rowOff>180975</xdr:rowOff>
    </xdr:from>
    <xdr:to>
      <xdr:col>10</xdr:col>
      <xdr:colOff>990600</xdr:colOff>
      <xdr:row>55</xdr:row>
      <xdr:rowOff>180975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7537972A-F32E-483F-8277-2C14B2F3F871}"/>
            </a:ext>
          </a:extLst>
        </xdr:cNvPr>
        <xdr:cNvCxnSpPr/>
      </xdr:nvCxnSpPr>
      <xdr:spPr>
        <a:xfrm flipH="1">
          <a:off x="9981819000" y="14678025"/>
          <a:ext cx="914400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FEFC6-EC6B-4C4F-B55D-74B58023F3D5}">
  <dimension ref="A1:M57"/>
  <sheetViews>
    <sheetView rightToLeft="1" topLeftCell="E1" workbookViewId="0">
      <selection activeCell="H4" sqref="H4:H7"/>
    </sheetView>
  </sheetViews>
  <sheetFormatPr defaultRowHeight="15" x14ac:dyDescent="0.25"/>
  <cols>
    <col min="2" max="2" width="18.5703125" bestFit="1" customWidth="1"/>
    <col min="3" max="3" width="15.28515625" style="1" bestFit="1" customWidth="1"/>
    <col min="5" max="5" width="36.7109375" style="1" bestFit="1" customWidth="1"/>
    <col min="6" max="6" width="16.7109375" bestFit="1" customWidth="1"/>
    <col min="7" max="7" width="15" bestFit="1" customWidth="1"/>
    <col min="8" max="8" width="15.28515625" bestFit="1" customWidth="1"/>
    <col min="10" max="10" width="36.7109375" bestFit="1" customWidth="1"/>
    <col min="11" max="11" width="16.7109375" customWidth="1"/>
    <col min="12" max="12" width="14.140625" customWidth="1"/>
    <col min="13" max="13" width="14.85546875" bestFit="1" customWidth="1"/>
  </cols>
  <sheetData>
    <row r="1" spans="1:13" ht="20.25" x14ac:dyDescent="0.25">
      <c r="E1" s="34" t="s">
        <v>34</v>
      </c>
      <c r="F1" s="35"/>
      <c r="G1" s="36"/>
      <c r="J1" s="34" t="s">
        <v>33</v>
      </c>
      <c r="K1" s="35"/>
      <c r="L1" s="36"/>
    </row>
    <row r="2" spans="1:13" ht="20.25" x14ac:dyDescent="0.25">
      <c r="A2" s="2" t="s">
        <v>8</v>
      </c>
      <c r="B2" s="2" t="s">
        <v>9</v>
      </c>
      <c r="C2" s="3" t="s">
        <v>10</v>
      </c>
      <c r="E2" s="2" t="s">
        <v>8</v>
      </c>
      <c r="F2" s="2" t="s">
        <v>9</v>
      </c>
      <c r="G2" s="3" t="s">
        <v>10</v>
      </c>
      <c r="J2" s="2" t="s">
        <v>8</v>
      </c>
      <c r="K2" s="2" t="s">
        <v>9</v>
      </c>
      <c r="L2" s="3" t="s">
        <v>10</v>
      </c>
    </row>
    <row r="3" spans="1:13" ht="20.25" x14ac:dyDescent="0.25">
      <c r="A3" s="2">
        <v>1</v>
      </c>
      <c r="B3" s="2" t="s">
        <v>0</v>
      </c>
      <c r="C3" s="3">
        <v>90000000</v>
      </c>
      <c r="E3" s="2">
        <v>1</v>
      </c>
      <c r="F3" s="2" t="s">
        <v>0</v>
      </c>
      <c r="G3" s="3">
        <v>90000000</v>
      </c>
      <c r="J3" s="2">
        <v>1</v>
      </c>
      <c r="K3" s="2" t="s">
        <v>0</v>
      </c>
      <c r="L3" s="3">
        <v>90000000</v>
      </c>
    </row>
    <row r="4" spans="1:13" ht="20.25" x14ac:dyDescent="0.25">
      <c r="A4" s="2">
        <v>2</v>
      </c>
      <c r="B4" s="2" t="s">
        <v>1</v>
      </c>
      <c r="C4" s="4">
        <v>14000000</v>
      </c>
      <c r="E4" s="2">
        <v>2</v>
      </c>
      <c r="F4" s="2" t="s">
        <v>1</v>
      </c>
      <c r="G4" s="38">
        <v>14000000</v>
      </c>
      <c r="H4" s="19" t="s">
        <v>43</v>
      </c>
      <c r="J4" s="2">
        <v>2</v>
      </c>
      <c r="K4" s="2" t="s">
        <v>1</v>
      </c>
      <c r="L4" s="38">
        <v>14000000</v>
      </c>
      <c r="M4" s="19" t="s">
        <v>43</v>
      </c>
    </row>
    <row r="5" spans="1:13" ht="20.25" x14ac:dyDescent="0.25">
      <c r="A5" s="2">
        <v>3</v>
      </c>
      <c r="B5" s="2" t="s">
        <v>2</v>
      </c>
      <c r="C5" s="3">
        <v>90000000</v>
      </c>
      <c r="E5" s="2">
        <v>3</v>
      </c>
      <c r="F5" s="2" t="s">
        <v>2</v>
      </c>
      <c r="G5" s="39">
        <v>9000000</v>
      </c>
      <c r="H5" s="19" t="s">
        <v>43</v>
      </c>
      <c r="J5" s="2">
        <v>3</v>
      </c>
      <c r="K5" s="2" t="s">
        <v>2</v>
      </c>
      <c r="L5" s="39">
        <v>9000000</v>
      </c>
      <c r="M5" s="19" t="s">
        <v>43</v>
      </c>
    </row>
    <row r="6" spans="1:13" ht="20.25" x14ac:dyDescent="0.25">
      <c r="A6" s="2">
        <v>4</v>
      </c>
      <c r="B6" s="2" t="s">
        <v>3</v>
      </c>
      <c r="C6" s="3">
        <v>14332368</v>
      </c>
      <c r="E6" s="2">
        <v>4</v>
      </c>
      <c r="F6" s="2" t="s">
        <v>3</v>
      </c>
      <c r="G6" s="39">
        <v>14332368</v>
      </c>
      <c r="H6" s="19" t="s">
        <v>43</v>
      </c>
      <c r="J6" s="2">
        <v>4</v>
      </c>
      <c r="K6" s="2" t="s">
        <v>3</v>
      </c>
      <c r="L6" s="39">
        <v>14332368</v>
      </c>
      <c r="M6" s="19" t="s">
        <v>43</v>
      </c>
    </row>
    <row r="7" spans="1:13" ht="20.25" x14ac:dyDescent="0.25">
      <c r="A7" s="2">
        <v>5</v>
      </c>
      <c r="B7" s="2" t="s">
        <v>4</v>
      </c>
      <c r="C7" s="3">
        <v>5000000</v>
      </c>
      <c r="E7" s="2">
        <v>5</v>
      </c>
      <c r="F7" s="2" t="s">
        <v>4</v>
      </c>
      <c r="G7" s="39">
        <v>5000000</v>
      </c>
      <c r="H7" s="19" t="s">
        <v>43</v>
      </c>
      <c r="J7" s="2">
        <v>5</v>
      </c>
      <c r="K7" s="2" t="s">
        <v>4</v>
      </c>
      <c r="L7" s="39">
        <v>5000000</v>
      </c>
      <c r="M7" s="19" t="s">
        <v>43</v>
      </c>
    </row>
    <row r="8" spans="1:13" ht="20.25" x14ac:dyDescent="0.25">
      <c r="A8" s="2">
        <v>6</v>
      </c>
      <c r="B8" s="2" t="s">
        <v>5</v>
      </c>
      <c r="C8" s="3">
        <v>30000000</v>
      </c>
      <c r="E8" s="2">
        <v>6</v>
      </c>
      <c r="F8" s="2" t="s">
        <v>5</v>
      </c>
      <c r="G8" s="3">
        <v>30000000</v>
      </c>
      <c r="J8" s="2">
        <v>6</v>
      </c>
      <c r="K8" s="2" t="s">
        <v>5</v>
      </c>
      <c r="L8" s="3">
        <v>30000000</v>
      </c>
    </row>
    <row r="9" spans="1:13" ht="20.25" x14ac:dyDescent="0.25">
      <c r="A9" s="2">
        <v>7</v>
      </c>
      <c r="B9" s="2" t="s">
        <v>6</v>
      </c>
      <c r="C9" s="3">
        <v>10000000</v>
      </c>
      <c r="E9" s="2">
        <v>7</v>
      </c>
      <c r="F9" s="2" t="s">
        <v>6</v>
      </c>
      <c r="G9" s="3">
        <v>10000000</v>
      </c>
      <c r="J9" s="2">
        <v>7</v>
      </c>
      <c r="K9" s="2" t="s">
        <v>6</v>
      </c>
      <c r="L9" s="3">
        <v>10000000</v>
      </c>
    </row>
    <row r="10" spans="1:13" ht="20.25" x14ac:dyDescent="0.25">
      <c r="A10" s="2">
        <v>8</v>
      </c>
      <c r="B10" s="3" t="s">
        <v>7</v>
      </c>
      <c r="C10" s="3">
        <v>2170000</v>
      </c>
      <c r="E10" s="2">
        <v>8</v>
      </c>
      <c r="F10" s="3" t="s">
        <v>7</v>
      </c>
      <c r="G10" s="3">
        <v>2170000</v>
      </c>
      <c r="J10" s="2">
        <v>8</v>
      </c>
      <c r="K10" s="3" t="s">
        <v>7</v>
      </c>
      <c r="L10" s="3">
        <v>2170000</v>
      </c>
    </row>
    <row r="11" spans="1:13" ht="20.25" x14ac:dyDescent="0.25">
      <c r="B11" s="1"/>
      <c r="E11" s="6">
        <v>9</v>
      </c>
      <c r="F11" s="5" t="s">
        <v>11</v>
      </c>
      <c r="G11" s="5">
        <f>SUM(G3:G10)</f>
        <v>174502368</v>
      </c>
      <c r="J11" s="6">
        <v>9</v>
      </c>
      <c r="K11" s="5" t="s">
        <v>11</v>
      </c>
      <c r="L11" s="5">
        <f>SUM(L3:L10)</f>
        <v>174502368</v>
      </c>
    </row>
    <row r="12" spans="1:13" ht="20.25" x14ac:dyDescent="0.25">
      <c r="B12" s="1"/>
      <c r="E12" s="6">
        <v>10</v>
      </c>
      <c r="F12" s="5" t="s">
        <v>12</v>
      </c>
      <c r="G12" s="5">
        <f>G11-G4-G6-G7-G5</f>
        <v>132170000</v>
      </c>
      <c r="J12" s="6">
        <v>10</v>
      </c>
      <c r="K12" s="5" t="s">
        <v>12</v>
      </c>
      <c r="L12" s="5">
        <f>L11-L4-L6-L7-L5</f>
        <v>132170000</v>
      </c>
    </row>
    <row r="13" spans="1:13" x14ac:dyDescent="0.25">
      <c r="J13" s="1"/>
    </row>
    <row r="14" spans="1:13" x14ac:dyDescent="0.25">
      <c r="J14" s="1"/>
    </row>
    <row r="15" spans="1:13" x14ac:dyDescent="0.25">
      <c r="J15" s="1"/>
    </row>
    <row r="16" spans="1:13" ht="20.25" x14ac:dyDescent="0.25">
      <c r="E16" s="31" t="s">
        <v>13</v>
      </c>
      <c r="F16" s="32"/>
      <c r="G16" s="33"/>
      <c r="J16" s="31" t="s">
        <v>13</v>
      </c>
      <c r="K16" s="32"/>
      <c r="L16" s="33"/>
    </row>
    <row r="17" spans="5:13" ht="20.25" x14ac:dyDescent="0.25">
      <c r="E17" s="9" t="s">
        <v>14</v>
      </c>
      <c r="F17" s="9" t="s">
        <v>15</v>
      </c>
      <c r="G17" s="9" t="s">
        <v>16</v>
      </c>
      <c r="J17" s="9" t="s">
        <v>14</v>
      </c>
      <c r="K17" s="9" t="s">
        <v>15</v>
      </c>
      <c r="L17" s="9" t="s">
        <v>16</v>
      </c>
    </row>
    <row r="18" spans="5:13" ht="20.25" x14ac:dyDescent="0.25">
      <c r="E18" s="6" t="s">
        <v>17</v>
      </c>
      <c r="F18" s="7">
        <f>G12</f>
        <v>132170000</v>
      </c>
      <c r="G18" s="8">
        <f>F18*12</f>
        <v>1586040000</v>
      </c>
      <c r="J18" s="6" t="s">
        <v>17</v>
      </c>
      <c r="K18" s="7">
        <f>L12+F18</f>
        <v>264340000</v>
      </c>
      <c r="L18" s="8">
        <f>G18</f>
        <v>1586040000</v>
      </c>
    </row>
    <row r="19" spans="5:13" ht="20.25" x14ac:dyDescent="0.25">
      <c r="E19" s="6" t="s">
        <v>18</v>
      </c>
      <c r="F19" s="6">
        <v>0</v>
      </c>
      <c r="G19" s="6">
        <v>0</v>
      </c>
      <c r="J19" s="6" t="s">
        <v>18</v>
      </c>
      <c r="K19" s="6">
        <v>0</v>
      </c>
      <c r="L19" s="6">
        <v>0</v>
      </c>
    </row>
    <row r="20" spans="5:13" ht="20.25" x14ac:dyDescent="0.25">
      <c r="E20" s="6" t="s">
        <v>19</v>
      </c>
      <c r="F20" s="6">
        <v>0</v>
      </c>
      <c r="G20" s="6">
        <v>0</v>
      </c>
      <c r="J20" s="6" t="s">
        <v>19</v>
      </c>
      <c r="K20" s="6">
        <v>0</v>
      </c>
      <c r="L20" s="6">
        <v>0</v>
      </c>
    </row>
    <row r="21" spans="5:13" ht="20.25" x14ac:dyDescent="0.25">
      <c r="E21" s="6" t="s">
        <v>20</v>
      </c>
      <c r="F21" s="6">
        <v>0</v>
      </c>
      <c r="G21" s="6">
        <v>0</v>
      </c>
      <c r="J21" s="6" t="s">
        <v>20</v>
      </c>
      <c r="K21" s="6">
        <v>0</v>
      </c>
      <c r="L21" s="6">
        <v>0</v>
      </c>
    </row>
    <row r="22" spans="5:13" ht="20.25" x14ac:dyDescent="0.25">
      <c r="E22" s="37" t="s">
        <v>21</v>
      </c>
      <c r="F22" s="37"/>
      <c r="G22" s="8">
        <f>G18</f>
        <v>1586040000</v>
      </c>
      <c r="J22" s="37" t="s">
        <v>21</v>
      </c>
      <c r="K22" s="37"/>
      <c r="L22" s="7">
        <f>L18</f>
        <v>1586040000</v>
      </c>
    </row>
    <row r="23" spans="5:13" x14ac:dyDescent="0.25">
      <c r="J23" s="1"/>
    </row>
    <row r="24" spans="5:13" x14ac:dyDescent="0.25">
      <c r="J24" s="1"/>
    </row>
    <row r="25" spans="5:13" ht="20.25" x14ac:dyDescent="0.25">
      <c r="E25" s="31" t="s">
        <v>23</v>
      </c>
      <c r="F25" s="32"/>
      <c r="G25" s="33"/>
      <c r="J25" s="31" t="s">
        <v>23</v>
      </c>
      <c r="K25" s="32"/>
      <c r="L25" s="33"/>
    </row>
    <row r="26" spans="5:13" ht="20.25" x14ac:dyDescent="0.25">
      <c r="E26" s="14" t="s">
        <v>24</v>
      </c>
      <c r="F26" s="7">
        <v>1440000000</v>
      </c>
      <c r="G26" s="8">
        <v>0</v>
      </c>
      <c r="J26" s="14" t="s">
        <v>24</v>
      </c>
      <c r="K26" s="7">
        <v>1440000000</v>
      </c>
      <c r="L26" s="8">
        <v>0</v>
      </c>
    </row>
    <row r="27" spans="5:13" ht="20.25" x14ac:dyDescent="0.25">
      <c r="E27" s="7">
        <v>1440000001</v>
      </c>
      <c r="F27" s="7">
        <v>1980000000</v>
      </c>
      <c r="G27" s="10">
        <v>0.1</v>
      </c>
      <c r="H27" s="7">
        <f>(G18-E27)*G27</f>
        <v>14603999.9</v>
      </c>
      <c r="J27" s="7">
        <v>1440000001</v>
      </c>
      <c r="K27" s="7">
        <v>1980000000</v>
      </c>
      <c r="L27" s="10">
        <v>0.1</v>
      </c>
      <c r="M27" s="25">
        <f>(L18-J27)*L27</f>
        <v>14603999.9</v>
      </c>
    </row>
    <row r="28" spans="5:13" ht="20.25" x14ac:dyDescent="0.25">
      <c r="E28" s="7">
        <v>1980000001</v>
      </c>
      <c r="F28" s="7">
        <v>3240000000</v>
      </c>
      <c r="G28" s="10">
        <v>0.15</v>
      </c>
      <c r="H28" s="7"/>
      <c r="J28" s="7">
        <v>1980000001</v>
      </c>
      <c r="K28" s="7">
        <v>3240000000</v>
      </c>
      <c r="L28" s="10">
        <v>0.15</v>
      </c>
      <c r="M28" s="25"/>
    </row>
    <row r="29" spans="5:13" ht="20.25" x14ac:dyDescent="0.25">
      <c r="E29" s="13" t="s">
        <v>25</v>
      </c>
      <c r="F29" s="7">
        <v>4800000000</v>
      </c>
      <c r="G29" s="10">
        <v>0.2</v>
      </c>
      <c r="H29" s="7"/>
      <c r="J29" s="12">
        <v>3240000001</v>
      </c>
      <c r="K29" s="7">
        <v>4800000000</v>
      </c>
      <c r="L29" s="10">
        <v>0.2</v>
      </c>
      <c r="M29" s="25"/>
    </row>
    <row r="30" spans="5:13" ht="20.25" x14ac:dyDescent="0.25">
      <c r="E30" s="13" t="s">
        <v>27</v>
      </c>
      <c r="F30" s="11" t="s">
        <v>26</v>
      </c>
      <c r="G30" s="10">
        <v>0.3</v>
      </c>
      <c r="H30" s="7"/>
      <c r="J30" s="13" t="s">
        <v>27</v>
      </c>
      <c r="K30" s="11" t="s">
        <v>26</v>
      </c>
      <c r="L30" s="10">
        <v>0.3</v>
      </c>
      <c r="M30" s="25"/>
    </row>
    <row r="31" spans="5:13" ht="20.25" x14ac:dyDescent="0.25">
      <c r="H31" s="7">
        <f>SUM(H27:H30)</f>
        <v>14603999.9</v>
      </c>
      <c r="J31" s="1"/>
      <c r="M31" s="25">
        <f>SUM(M27:M30)</f>
        <v>14603999.9</v>
      </c>
    </row>
    <row r="32" spans="5:13" x14ac:dyDescent="0.25">
      <c r="J32" s="1"/>
    </row>
    <row r="33" spans="5:12" ht="20.25" x14ac:dyDescent="0.25">
      <c r="E33" s="31" t="s">
        <v>22</v>
      </c>
      <c r="F33" s="32"/>
      <c r="G33" s="33"/>
      <c r="J33" s="31" t="s">
        <v>22</v>
      </c>
      <c r="K33" s="32"/>
      <c r="L33" s="33"/>
    </row>
    <row r="34" spans="5:12" ht="20.25" x14ac:dyDescent="0.25">
      <c r="E34" s="14" t="s">
        <v>24</v>
      </c>
      <c r="F34" s="7">
        <v>1440000000</v>
      </c>
      <c r="G34" s="8">
        <v>0</v>
      </c>
      <c r="J34" s="14" t="s">
        <v>24</v>
      </c>
      <c r="K34" s="7">
        <v>1440000000</v>
      </c>
      <c r="L34" s="8">
        <v>0</v>
      </c>
    </row>
    <row r="35" spans="5:12" ht="20.25" x14ac:dyDescent="0.25">
      <c r="E35" s="7">
        <v>1440000001</v>
      </c>
      <c r="F35" s="7">
        <v>1980000000</v>
      </c>
      <c r="G35" s="10">
        <v>0.1</v>
      </c>
      <c r="J35" s="7">
        <v>1440000001</v>
      </c>
      <c r="K35" s="7">
        <v>1980000000</v>
      </c>
      <c r="L35" s="10">
        <v>0.1</v>
      </c>
    </row>
    <row r="36" spans="5:12" ht="20.25" x14ac:dyDescent="0.25">
      <c r="E36" s="7">
        <v>1980000001</v>
      </c>
      <c r="F36" s="7">
        <v>3240000000</v>
      </c>
      <c r="G36" s="10">
        <v>0.15</v>
      </c>
      <c r="J36" s="7">
        <v>1980000001</v>
      </c>
      <c r="K36" s="7">
        <v>3240000000</v>
      </c>
      <c r="L36" s="10">
        <v>0.15</v>
      </c>
    </row>
    <row r="37" spans="5:12" ht="20.25" x14ac:dyDescent="0.25">
      <c r="E37" s="13" t="s">
        <v>25</v>
      </c>
      <c r="F37" s="7">
        <v>4800000000</v>
      </c>
      <c r="G37" s="10">
        <v>0.2</v>
      </c>
      <c r="J37" s="13" t="s">
        <v>25</v>
      </c>
      <c r="K37" s="7">
        <v>4800000000</v>
      </c>
      <c r="L37" s="10">
        <v>0.2</v>
      </c>
    </row>
    <row r="38" spans="5:12" ht="20.25" x14ac:dyDescent="0.25">
      <c r="E38" s="13" t="s">
        <v>27</v>
      </c>
      <c r="F38" s="11" t="s">
        <v>26</v>
      </c>
      <c r="G38" s="10">
        <v>0.3</v>
      </c>
      <c r="J38" s="13" t="s">
        <v>27</v>
      </c>
      <c r="K38" s="11" t="s">
        <v>26</v>
      </c>
      <c r="L38" s="10">
        <v>0.3</v>
      </c>
    </row>
    <row r="39" spans="5:12" x14ac:dyDescent="0.25">
      <c r="J39" s="1"/>
    </row>
    <row r="40" spans="5:12" x14ac:dyDescent="0.25">
      <c r="J40" s="1"/>
    </row>
    <row r="41" spans="5:12" ht="20.25" x14ac:dyDescent="0.25">
      <c r="E41" s="31" t="s">
        <v>28</v>
      </c>
      <c r="F41" s="32"/>
      <c r="G41" s="33"/>
      <c r="J41" s="31" t="s">
        <v>28</v>
      </c>
      <c r="K41" s="32"/>
      <c r="L41" s="33"/>
    </row>
    <row r="42" spans="5:12" ht="20.25" x14ac:dyDescent="0.25">
      <c r="E42" s="15" t="s">
        <v>23</v>
      </c>
      <c r="F42" s="15"/>
      <c r="G42" s="16">
        <f>H31</f>
        <v>14603999.9</v>
      </c>
      <c r="J42" s="26" t="s">
        <v>23</v>
      </c>
      <c r="K42" s="27"/>
      <c r="L42" s="16">
        <f>M31</f>
        <v>14603999.9</v>
      </c>
    </row>
    <row r="43" spans="5:12" ht="20.25" x14ac:dyDescent="0.25">
      <c r="E43" s="15" t="s">
        <v>22</v>
      </c>
      <c r="F43" s="15"/>
      <c r="G43" s="16">
        <f>H31</f>
        <v>14603999.9</v>
      </c>
      <c r="J43" s="26" t="s">
        <v>22</v>
      </c>
      <c r="K43" s="27"/>
      <c r="L43" s="16">
        <f>M31</f>
        <v>14603999.9</v>
      </c>
    </row>
    <row r="44" spans="5:12" ht="20.25" x14ac:dyDescent="0.25">
      <c r="E44" s="29" t="s">
        <v>29</v>
      </c>
      <c r="F44" s="30"/>
      <c r="G44" s="10"/>
      <c r="J44" s="29" t="s">
        <v>29</v>
      </c>
      <c r="K44" s="30"/>
      <c r="L44" s="10"/>
    </row>
    <row r="45" spans="5:12" x14ac:dyDescent="0.25">
      <c r="E45"/>
    </row>
    <row r="46" spans="5:12" x14ac:dyDescent="0.25">
      <c r="E46"/>
    </row>
    <row r="47" spans="5:12" ht="20.25" x14ac:dyDescent="0.25">
      <c r="E47" s="31" t="s">
        <v>28</v>
      </c>
      <c r="F47" s="32"/>
      <c r="G47" s="33"/>
      <c r="J47" s="31" t="s">
        <v>35</v>
      </c>
      <c r="K47" s="32"/>
      <c r="L47" s="33"/>
    </row>
    <row r="48" spans="5:12" ht="20.25" x14ac:dyDescent="0.25">
      <c r="E48" s="17" t="s">
        <v>30</v>
      </c>
      <c r="F48" s="18"/>
      <c r="G48" s="16">
        <f>G43/12</f>
        <v>1216999.9916666667</v>
      </c>
      <c r="J48" s="26" t="s">
        <v>36</v>
      </c>
      <c r="K48" s="27"/>
      <c r="L48" s="16">
        <f>(L43/12)*2</f>
        <v>2433999.9833333334</v>
      </c>
    </row>
    <row r="49" spans="5:12" ht="20.25" x14ac:dyDescent="0.25">
      <c r="E49" s="26" t="s">
        <v>31</v>
      </c>
      <c r="F49" s="27"/>
      <c r="G49" s="16">
        <v>0</v>
      </c>
      <c r="J49" s="26" t="s">
        <v>31</v>
      </c>
      <c r="K49" s="27"/>
      <c r="L49" s="16">
        <v>0</v>
      </c>
    </row>
    <row r="50" spans="5:12" ht="20.25" x14ac:dyDescent="0.25">
      <c r="E50" s="28" t="s">
        <v>32</v>
      </c>
      <c r="F50" s="28"/>
      <c r="G50" s="8">
        <f>G48+G49</f>
        <v>1216999.9916666667</v>
      </c>
      <c r="J50" s="28" t="s">
        <v>32</v>
      </c>
      <c r="K50" s="28"/>
      <c r="L50" s="8">
        <f>L48+L49</f>
        <v>2433999.9833333334</v>
      </c>
    </row>
    <row r="54" spans="5:12" ht="20.25" x14ac:dyDescent="0.25">
      <c r="J54" s="31" t="s">
        <v>28</v>
      </c>
      <c r="K54" s="32"/>
      <c r="L54" s="33"/>
    </row>
    <row r="55" spans="5:12" ht="20.25" x14ac:dyDescent="0.25">
      <c r="J55" s="26" t="s">
        <v>36</v>
      </c>
      <c r="K55" s="27"/>
      <c r="L55" s="16">
        <f>L50</f>
        <v>2433999.9833333334</v>
      </c>
    </row>
    <row r="56" spans="5:12" ht="20.25" x14ac:dyDescent="0.25">
      <c r="J56" s="26" t="s">
        <v>38</v>
      </c>
      <c r="K56" s="27"/>
      <c r="L56" s="16">
        <f>G50</f>
        <v>1216999.9916666667</v>
      </c>
    </row>
    <row r="57" spans="5:12" ht="20.25" x14ac:dyDescent="0.25">
      <c r="J57" s="28" t="s">
        <v>37</v>
      </c>
      <c r="K57" s="28"/>
      <c r="L57" s="8">
        <f>L55-L56</f>
        <v>1216999.9916666667</v>
      </c>
    </row>
  </sheetData>
  <mergeCells count="27">
    <mergeCell ref="E50:F50"/>
    <mergeCell ref="E49:F49"/>
    <mergeCell ref="J1:L1"/>
    <mergeCell ref="J16:L16"/>
    <mergeCell ref="J22:K22"/>
    <mergeCell ref="J25:L25"/>
    <mergeCell ref="J33:L33"/>
    <mergeCell ref="J41:L41"/>
    <mergeCell ref="E41:G41"/>
    <mergeCell ref="E44:F44"/>
    <mergeCell ref="E47:G47"/>
    <mergeCell ref="E16:G16"/>
    <mergeCell ref="E22:F22"/>
    <mergeCell ref="E1:G1"/>
    <mergeCell ref="E25:G25"/>
    <mergeCell ref="E33:G33"/>
    <mergeCell ref="J56:K56"/>
    <mergeCell ref="J57:K57"/>
    <mergeCell ref="J42:K42"/>
    <mergeCell ref="J43:K43"/>
    <mergeCell ref="J55:K55"/>
    <mergeCell ref="J44:K44"/>
    <mergeCell ref="J47:L47"/>
    <mergeCell ref="J49:K49"/>
    <mergeCell ref="J50:K50"/>
    <mergeCell ref="J48:K48"/>
    <mergeCell ref="J54:L5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AB652-1F78-4755-A8C4-E3623A63A127}">
  <dimension ref="A1:M57"/>
  <sheetViews>
    <sheetView rightToLeft="1" tabSelected="1" topLeftCell="E47" workbookViewId="0">
      <selection activeCell="I19" sqref="I19"/>
    </sheetView>
  </sheetViews>
  <sheetFormatPr defaultRowHeight="15" x14ac:dyDescent="0.25"/>
  <cols>
    <col min="2" max="2" width="18.5703125" bestFit="1" customWidth="1"/>
    <col min="3" max="3" width="15.28515625" style="1" bestFit="1" customWidth="1"/>
    <col min="5" max="5" width="25.85546875" style="1" bestFit="1" customWidth="1"/>
    <col min="6" max="6" width="16.7109375" bestFit="1" customWidth="1"/>
    <col min="7" max="7" width="15" bestFit="1" customWidth="1"/>
    <col min="8" max="8" width="15.28515625" bestFit="1" customWidth="1"/>
    <col min="9" max="9" width="12.5703125" bestFit="1" customWidth="1"/>
    <col min="10" max="10" width="35.42578125" bestFit="1" customWidth="1"/>
    <col min="11" max="11" width="16.7109375" customWidth="1"/>
    <col min="12" max="12" width="14.140625" customWidth="1"/>
    <col min="13" max="13" width="14.85546875" bestFit="1" customWidth="1"/>
  </cols>
  <sheetData>
    <row r="1" spans="1:13" ht="20.25" x14ac:dyDescent="0.25">
      <c r="E1" s="34" t="s">
        <v>34</v>
      </c>
      <c r="F1" s="35"/>
      <c r="G1" s="36"/>
      <c r="J1" s="34" t="s">
        <v>33</v>
      </c>
      <c r="K1" s="35"/>
      <c r="L1" s="36"/>
    </row>
    <row r="2" spans="1:13" ht="20.25" x14ac:dyDescent="0.25">
      <c r="A2" s="2" t="s">
        <v>8</v>
      </c>
      <c r="B2" s="2" t="s">
        <v>9</v>
      </c>
      <c r="C2" s="3" t="s">
        <v>10</v>
      </c>
      <c r="E2" s="2" t="s">
        <v>8</v>
      </c>
      <c r="F2" s="2" t="s">
        <v>9</v>
      </c>
      <c r="G2" s="3" t="s">
        <v>10</v>
      </c>
      <c r="J2" s="2" t="s">
        <v>8</v>
      </c>
      <c r="K2" s="2" t="s">
        <v>9</v>
      </c>
      <c r="L2" s="3" t="s">
        <v>10</v>
      </c>
    </row>
    <row r="3" spans="1:13" ht="20.25" x14ac:dyDescent="0.25">
      <c r="A3" s="2">
        <v>1</v>
      </c>
      <c r="B3" s="2" t="s">
        <v>0</v>
      </c>
      <c r="C3" s="3">
        <v>90000000</v>
      </c>
      <c r="E3" s="2">
        <v>1</v>
      </c>
      <c r="F3" s="2" t="s">
        <v>0</v>
      </c>
      <c r="G3" s="3">
        <v>90000000</v>
      </c>
      <c r="J3" s="2">
        <v>1</v>
      </c>
      <c r="K3" s="2" t="s">
        <v>0</v>
      </c>
      <c r="L3" s="3">
        <v>90000000</v>
      </c>
    </row>
    <row r="4" spans="1:13" ht="20.25" x14ac:dyDescent="0.25">
      <c r="A4" s="2">
        <v>2</v>
      </c>
      <c r="B4" s="2" t="s">
        <v>1</v>
      </c>
      <c r="C4" s="4">
        <v>14000000</v>
      </c>
      <c r="E4" s="2">
        <v>2</v>
      </c>
      <c r="F4" s="2" t="s">
        <v>1</v>
      </c>
      <c r="G4" s="38">
        <v>14000000</v>
      </c>
      <c r="H4" s="19" t="s">
        <v>43</v>
      </c>
      <c r="J4" s="2">
        <v>2</v>
      </c>
      <c r="K4" s="2" t="s">
        <v>1</v>
      </c>
      <c r="L4" s="38">
        <v>14000000</v>
      </c>
      <c r="M4" s="19" t="s">
        <v>43</v>
      </c>
    </row>
    <row r="5" spans="1:13" ht="20.25" x14ac:dyDescent="0.25">
      <c r="A5" s="2">
        <v>3</v>
      </c>
      <c r="B5" s="2" t="s">
        <v>2</v>
      </c>
      <c r="C5" s="3">
        <v>90000000</v>
      </c>
      <c r="E5" s="2">
        <v>3</v>
      </c>
      <c r="F5" s="2" t="s">
        <v>2</v>
      </c>
      <c r="G5" s="39">
        <v>9000000</v>
      </c>
      <c r="H5" s="19" t="s">
        <v>43</v>
      </c>
      <c r="J5" s="2">
        <v>3</v>
      </c>
      <c r="K5" s="2" t="s">
        <v>2</v>
      </c>
      <c r="L5" s="39">
        <v>9000000</v>
      </c>
      <c r="M5" s="19" t="s">
        <v>43</v>
      </c>
    </row>
    <row r="6" spans="1:13" ht="20.25" x14ac:dyDescent="0.25">
      <c r="A6" s="2">
        <v>4</v>
      </c>
      <c r="B6" s="2" t="s">
        <v>3</v>
      </c>
      <c r="C6" s="3">
        <v>14332368</v>
      </c>
      <c r="E6" s="2">
        <v>4</v>
      </c>
      <c r="F6" s="2" t="s">
        <v>3</v>
      </c>
      <c r="G6" s="39">
        <v>14332368</v>
      </c>
      <c r="H6" s="19" t="s">
        <v>43</v>
      </c>
      <c r="J6" s="2">
        <v>4</v>
      </c>
      <c r="K6" s="2" t="s">
        <v>3</v>
      </c>
      <c r="L6" s="39">
        <v>14332368</v>
      </c>
      <c r="M6" s="19" t="s">
        <v>43</v>
      </c>
    </row>
    <row r="7" spans="1:13" ht="20.25" x14ac:dyDescent="0.25">
      <c r="A7" s="2">
        <v>5</v>
      </c>
      <c r="B7" s="2" t="s">
        <v>4</v>
      </c>
      <c r="C7" s="3">
        <v>5000000</v>
      </c>
      <c r="E7" s="2">
        <v>5</v>
      </c>
      <c r="F7" s="2" t="s">
        <v>4</v>
      </c>
      <c r="G7" s="39">
        <v>5000000</v>
      </c>
      <c r="H7" s="19" t="s">
        <v>43</v>
      </c>
      <c r="J7" s="2">
        <v>5</v>
      </c>
      <c r="K7" s="2" t="s">
        <v>4</v>
      </c>
      <c r="L7" s="39">
        <v>5000000</v>
      </c>
      <c r="M7" s="19" t="s">
        <v>43</v>
      </c>
    </row>
    <row r="8" spans="1:13" ht="20.25" x14ac:dyDescent="0.25">
      <c r="A8" s="2">
        <v>6</v>
      </c>
      <c r="B8" s="2" t="s">
        <v>5</v>
      </c>
      <c r="C8" s="3">
        <v>30000000</v>
      </c>
      <c r="E8" s="2">
        <v>6</v>
      </c>
      <c r="F8" s="2" t="s">
        <v>5</v>
      </c>
      <c r="G8" s="3">
        <v>30000000</v>
      </c>
      <c r="J8" s="2">
        <v>6</v>
      </c>
      <c r="K8" s="2" t="s">
        <v>5</v>
      </c>
      <c r="L8" s="3">
        <v>30000000</v>
      </c>
    </row>
    <row r="9" spans="1:13" ht="20.25" x14ac:dyDescent="0.25">
      <c r="A9" s="2">
        <v>7</v>
      </c>
      <c r="B9" s="2" t="s">
        <v>6</v>
      </c>
      <c r="C9" s="3">
        <v>10000000</v>
      </c>
      <c r="E9" s="2">
        <v>7</v>
      </c>
      <c r="F9" s="2" t="s">
        <v>6</v>
      </c>
      <c r="G9" s="3">
        <v>10000000</v>
      </c>
      <c r="J9" s="2">
        <v>7</v>
      </c>
      <c r="K9" s="2" t="s">
        <v>6</v>
      </c>
      <c r="L9" s="3">
        <v>10000000</v>
      </c>
    </row>
    <row r="10" spans="1:13" ht="20.25" x14ac:dyDescent="0.25">
      <c r="A10" s="2">
        <v>8</v>
      </c>
      <c r="B10" s="3" t="s">
        <v>7</v>
      </c>
      <c r="C10" s="3">
        <v>2170000</v>
      </c>
      <c r="E10" s="2">
        <v>8</v>
      </c>
      <c r="F10" s="3" t="s">
        <v>7</v>
      </c>
      <c r="G10" s="3">
        <v>2170000</v>
      </c>
      <c r="J10" s="2">
        <v>8</v>
      </c>
      <c r="K10" s="3" t="s">
        <v>7</v>
      </c>
      <c r="L10" s="3">
        <v>2170000</v>
      </c>
    </row>
    <row r="11" spans="1:13" ht="20.25" x14ac:dyDescent="0.25">
      <c r="A11" s="19"/>
      <c r="B11" s="20"/>
      <c r="C11" s="20"/>
      <c r="E11" s="2">
        <v>9</v>
      </c>
      <c r="F11" s="3" t="s">
        <v>39</v>
      </c>
      <c r="G11" s="3">
        <v>20000000</v>
      </c>
      <c r="J11" s="2">
        <v>9</v>
      </c>
      <c r="K11" s="3" t="s">
        <v>39</v>
      </c>
      <c r="L11" s="3">
        <v>45000000</v>
      </c>
    </row>
    <row r="12" spans="1:13" ht="20.25" x14ac:dyDescent="0.25">
      <c r="B12" s="1"/>
      <c r="E12" s="6">
        <v>10</v>
      </c>
      <c r="F12" s="5" t="s">
        <v>11</v>
      </c>
      <c r="G12" s="5">
        <f>SUM(G3:G11)</f>
        <v>194502368</v>
      </c>
      <c r="J12" s="6">
        <v>9</v>
      </c>
      <c r="K12" s="5" t="s">
        <v>11</v>
      </c>
      <c r="L12" s="5">
        <f>SUM(L3:L11)</f>
        <v>219502368</v>
      </c>
    </row>
    <row r="13" spans="1:13" ht="20.25" x14ac:dyDescent="0.25">
      <c r="B13" s="1"/>
      <c r="E13" s="6">
        <v>11</v>
      </c>
      <c r="F13" s="5" t="s">
        <v>12</v>
      </c>
      <c r="G13" s="5">
        <f>G12-G4-G6-G7-G5</f>
        <v>152170000</v>
      </c>
      <c r="J13" s="6">
        <v>11</v>
      </c>
      <c r="K13" s="5" t="s">
        <v>12</v>
      </c>
      <c r="L13" s="5">
        <f>L12-L4-L6-L7-L5</f>
        <v>177170000</v>
      </c>
    </row>
    <row r="14" spans="1:13" x14ac:dyDescent="0.25">
      <c r="J14" s="1"/>
    </row>
    <row r="15" spans="1:13" ht="20.25" x14ac:dyDescent="0.25">
      <c r="E15" s="31" t="s">
        <v>13</v>
      </c>
      <c r="F15" s="32"/>
      <c r="G15" s="33"/>
      <c r="J15" s="31" t="s">
        <v>13</v>
      </c>
      <c r="K15" s="32"/>
      <c r="L15" s="33"/>
    </row>
    <row r="16" spans="1:13" ht="20.25" x14ac:dyDescent="0.25">
      <c r="E16" s="9" t="s">
        <v>14</v>
      </c>
      <c r="F16" s="9" t="s">
        <v>15</v>
      </c>
      <c r="G16" s="9" t="s">
        <v>16</v>
      </c>
      <c r="J16" s="9" t="s">
        <v>14</v>
      </c>
      <c r="K16" s="9" t="s">
        <v>15</v>
      </c>
      <c r="L16" s="9" t="s">
        <v>16</v>
      </c>
    </row>
    <row r="17" spans="5:13" ht="20.25" x14ac:dyDescent="0.25">
      <c r="E17" s="6" t="s">
        <v>17</v>
      </c>
      <c r="F17" s="7">
        <f>G13-G11</f>
        <v>132170000</v>
      </c>
      <c r="G17" s="8">
        <f>F17*12</f>
        <v>1586040000</v>
      </c>
      <c r="J17" s="6" t="s">
        <v>17</v>
      </c>
      <c r="K17" s="7">
        <f>L13+F17-L11</f>
        <v>264340000</v>
      </c>
      <c r="L17" s="8">
        <v>1586040000</v>
      </c>
    </row>
    <row r="18" spans="5:13" ht="20.25" x14ac:dyDescent="0.25">
      <c r="E18" s="6" t="s">
        <v>18</v>
      </c>
      <c r="F18" s="3">
        <v>0</v>
      </c>
      <c r="G18" s="3">
        <v>0</v>
      </c>
      <c r="J18" s="6" t="s">
        <v>18</v>
      </c>
      <c r="K18" s="6">
        <v>0</v>
      </c>
      <c r="L18" s="6">
        <v>0</v>
      </c>
    </row>
    <row r="19" spans="5:13" ht="20.25" x14ac:dyDescent="0.25">
      <c r="E19" s="6" t="s">
        <v>19</v>
      </c>
      <c r="F19" s="3">
        <v>20000000</v>
      </c>
      <c r="G19" s="3">
        <v>20000000</v>
      </c>
      <c r="J19" s="6" t="s">
        <v>19</v>
      </c>
      <c r="K19" s="8">
        <f>L11+G11</f>
        <v>65000000</v>
      </c>
      <c r="L19" s="8">
        <f>K19</f>
        <v>65000000</v>
      </c>
    </row>
    <row r="20" spans="5:13" ht="20.25" x14ac:dyDescent="0.25">
      <c r="E20" s="6" t="s">
        <v>20</v>
      </c>
      <c r="F20" s="6">
        <v>0</v>
      </c>
      <c r="G20" s="6">
        <v>0</v>
      </c>
      <c r="J20" s="6" t="s">
        <v>20</v>
      </c>
      <c r="K20" s="6">
        <v>0</v>
      </c>
      <c r="L20" s="6">
        <v>0</v>
      </c>
    </row>
    <row r="21" spans="5:13" ht="20.25" x14ac:dyDescent="0.25">
      <c r="E21" s="37" t="s">
        <v>21</v>
      </c>
      <c r="F21" s="37"/>
      <c r="G21" s="8">
        <f>G17+G18+G19+G20</f>
        <v>1606040000</v>
      </c>
      <c r="J21" s="37" t="s">
        <v>21</v>
      </c>
      <c r="K21" s="37"/>
      <c r="L21" s="7">
        <f>L17+L18+L19+L20</f>
        <v>1651040000</v>
      </c>
    </row>
    <row r="22" spans="5:13" x14ac:dyDescent="0.25">
      <c r="J22" s="1"/>
    </row>
    <row r="23" spans="5:13" x14ac:dyDescent="0.25">
      <c r="J23" s="1"/>
    </row>
    <row r="24" spans="5:13" ht="20.25" x14ac:dyDescent="0.25">
      <c r="E24" s="31" t="s">
        <v>23</v>
      </c>
      <c r="F24" s="32"/>
      <c r="G24" s="33"/>
      <c r="J24" s="31" t="s">
        <v>23</v>
      </c>
      <c r="K24" s="32"/>
      <c r="L24" s="33"/>
    </row>
    <row r="25" spans="5:13" ht="20.25" x14ac:dyDescent="0.25">
      <c r="E25" s="14" t="s">
        <v>24</v>
      </c>
      <c r="F25" s="7">
        <v>1440000000</v>
      </c>
      <c r="G25" s="8">
        <v>0</v>
      </c>
      <c r="J25" s="14" t="s">
        <v>24</v>
      </c>
      <c r="K25" s="7">
        <v>1440000000</v>
      </c>
      <c r="L25" s="8">
        <v>0</v>
      </c>
    </row>
    <row r="26" spans="5:13" ht="20.25" x14ac:dyDescent="0.25">
      <c r="E26" s="7">
        <v>1440000001</v>
      </c>
      <c r="F26" s="7">
        <v>1980000000</v>
      </c>
      <c r="G26" s="10">
        <v>0.1</v>
      </c>
      <c r="H26" s="7">
        <f>(G21-E26)*G26</f>
        <v>16603999.9</v>
      </c>
      <c r="J26" s="7">
        <v>1440000001</v>
      </c>
      <c r="K26" s="7">
        <v>1980000000</v>
      </c>
      <c r="L26" s="10">
        <v>0.1</v>
      </c>
      <c r="M26" s="7">
        <f>(L21-J26)*L26</f>
        <v>21103999.900000002</v>
      </c>
    </row>
    <row r="27" spans="5:13" ht="20.25" x14ac:dyDescent="0.25">
      <c r="E27" s="7">
        <v>1980000001</v>
      </c>
      <c r="F27" s="7">
        <v>3240000000</v>
      </c>
      <c r="G27" s="10">
        <v>0.15</v>
      </c>
      <c r="H27" s="7"/>
      <c r="J27" s="7">
        <v>1980000001</v>
      </c>
      <c r="K27" s="7">
        <v>3240000000</v>
      </c>
      <c r="L27" s="10">
        <v>0.15</v>
      </c>
      <c r="M27" s="7"/>
    </row>
    <row r="28" spans="5:13" ht="20.25" x14ac:dyDescent="0.25">
      <c r="E28" s="13" t="s">
        <v>25</v>
      </c>
      <c r="F28" s="7">
        <v>4800000000</v>
      </c>
      <c r="G28" s="10">
        <v>0.2</v>
      </c>
      <c r="H28" s="7"/>
      <c r="J28" s="12">
        <v>3240000001</v>
      </c>
      <c r="K28" s="7">
        <v>4800000000</v>
      </c>
      <c r="L28" s="10">
        <v>0.2</v>
      </c>
      <c r="M28" s="7"/>
    </row>
    <row r="29" spans="5:13" ht="20.25" x14ac:dyDescent="0.25">
      <c r="E29" s="13" t="s">
        <v>27</v>
      </c>
      <c r="F29" s="11" t="s">
        <v>26</v>
      </c>
      <c r="G29" s="10">
        <v>0.3</v>
      </c>
      <c r="H29" s="7"/>
      <c r="J29" s="13" t="s">
        <v>27</v>
      </c>
      <c r="K29" s="11" t="s">
        <v>26</v>
      </c>
      <c r="L29" s="10">
        <v>0.3</v>
      </c>
      <c r="M29" s="7"/>
    </row>
    <row r="30" spans="5:13" ht="20.25" x14ac:dyDescent="0.25">
      <c r="H30" s="7">
        <f>SUM(H26:H29)</f>
        <v>16603999.9</v>
      </c>
      <c r="J30" s="1"/>
      <c r="M30" s="7">
        <f>SUM(M26:M29)</f>
        <v>21103999.900000002</v>
      </c>
    </row>
    <row r="31" spans="5:13" x14ac:dyDescent="0.25">
      <c r="J31" s="1"/>
    </row>
    <row r="32" spans="5:13" ht="20.25" x14ac:dyDescent="0.25">
      <c r="E32" s="31" t="s">
        <v>22</v>
      </c>
      <c r="F32" s="32"/>
      <c r="G32" s="33"/>
      <c r="J32" s="31" t="s">
        <v>22</v>
      </c>
      <c r="K32" s="32"/>
      <c r="L32" s="33"/>
    </row>
    <row r="33" spans="5:13" ht="20.25" x14ac:dyDescent="0.25">
      <c r="E33" s="14" t="s">
        <v>24</v>
      </c>
      <c r="F33" s="7">
        <v>1440000000</v>
      </c>
      <c r="G33" s="8">
        <v>0</v>
      </c>
      <c r="J33" s="14" t="s">
        <v>24</v>
      </c>
      <c r="K33" s="7">
        <v>1440000000</v>
      </c>
      <c r="L33" s="8">
        <v>0</v>
      </c>
    </row>
    <row r="34" spans="5:13" ht="20.25" x14ac:dyDescent="0.25">
      <c r="E34" s="7">
        <v>1440000001</v>
      </c>
      <c r="F34" s="7">
        <v>1980000000</v>
      </c>
      <c r="G34" s="10">
        <v>0.1</v>
      </c>
      <c r="H34" s="7">
        <f>(G17-E34)*G34</f>
        <v>14603999.9</v>
      </c>
      <c r="J34" s="7">
        <v>1440000001</v>
      </c>
      <c r="K34" s="7">
        <v>1980000000</v>
      </c>
      <c r="L34" s="10">
        <v>0.1</v>
      </c>
      <c r="M34" s="7">
        <f>(L17-J34)*L34</f>
        <v>14603999.9</v>
      </c>
    </row>
    <row r="35" spans="5:13" ht="20.25" x14ac:dyDescent="0.25">
      <c r="E35" s="7">
        <v>1980000001</v>
      </c>
      <c r="F35" s="7">
        <v>3240000000</v>
      </c>
      <c r="G35" s="10">
        <v>0.15</v>
      </c>
      <c r="H35" s="7"/>
      <c r="J35" s="7">
        <v>1980000001</v>
      </c>
      <c r="K35" s="7">
        <v>3240000000</v>
      </c>
      <c r="L35" s="10">
        <v>0.15</v>
      </c>
      <c r="M35" s="7"/>
    </row>
    <row r="36" spans="5:13" ht="20.25" x14ac:dyDescent="0.25">
      <c r="E36" s="13" t="s">
        <v>25</v>
      </c>
      <c r="F36" s="7">
        <v>4800000000</v>
      </c>
      <c r="G36" s="10">
        <v>0.2</v>
      </c>
      <c r="H36" s="7"/>
      <c r="J36" s="13" t="s">
        <v>25</v>
      </c>
      <c r="K36" s="7">
        <v>4800000000</v>
      </c>
      <c r="L36" s="10">
        <v>0.2</v>
      </c>
      <c r="M36" s="7"/>
    </row>
    <row r="37" spans="5:13" ht="20.25" x14ac:dyDescent="0.25">
      <c r="E37" s="13" t="s">
        <v>27</v>
      </c>
      <c r="F37" s="11" t="s">
        <v>26</v>
      </c>
      <c r="G37" s="10">
        <v>0.3</v>
      </c>
      <c r="H37" s="7"/>
      <c r="J37" s="13" t="s">
        <v>27</v>
      </c>
      <c r="K37" s="11" t="s">
        <v>26</v>
      </c>
      <c r="L37" s="10">
        <v>0.3</v>
      </c>
      <c r="M37" s="7"/>
    </row>
    <row r="38" spans="5:13" ht="20.25" x14ac:dyDescent="0.25">
      <c r="H38" s="7">
        <f>SUM(H34:H37)</f>
        <v>14603999.9</v>
      </c>
      <c r="J38" s="1"/>
      <c r="M38" s="7">
        <f>SUM(M34:M37)</f>
        <v>14603999.9</v>
      </c>
    </row>
    <row r="39" spans="5:13" x14ac:dyDescent="0.25">
      <c r="J39" s="1"/>
    </row>
    <row r="40" spans="5:13" ht="20.25" x14ac:dyDescent="0.25">
      <c r="E40" s="31" t="s">
        <v>28</v>
      </c>
      <c r="F40" s="32"/>
      <c r="G40" s="33"/>
      <c r="J40" s="31" t="s">
        <v>28</v>
      </c>
      <c r="K40" s="32"/>
      <c r="L40" s="33"/>
    </row>
    <row r="41" spans="5:13" ht="20.25" x14ac:dyDescent="0.25">
      <c r="E41" s="26" t="s">
        <v>23</v>
      </c>
      <c r="F41" s="27"/>
      <c r="G41" s="16">
        <f>H30</f>
        <v>16603999.9</v>
      </c>
      <c r="J41" s="26" t="s">
        <v>23</v>
      </c>
      <c r="K41" s="27"/>
      <c r="L41" s="16">
        <f>M30</f>
        <v>21103999.900000002</v>
      </c>
    </row>
    <row r="42" spans="5:13" ht="20.25" x14ac:dyDescent="0.25">
      <c r="E42" s="26" t="s">
        <v>22</v>
      </c>
      <c r="F42" s="27"/>
      <c r="G42" s="16">
        <f>H38</f>
        <v>14603999.9</v>
      </c>
      <c r="J42" s="26" t="s">
        <v>22</v>
      </c>
      <c r="K42" s="27"/>
      <c r="L42" s="16">
        <f>M38</f>
        <v>14603999.9</v>
      </c>
    </row>
    <row r="43" spans="5:13" ht="20.25" x14ac:dyDescent="0.25">
      <c r="E43" s="29" t="s">
        <v>29</v>
      </c>
      <c r="F43" s="30"/>
      <c r="G43" s="8">
        <f>G41-G42</f>
        <v>2000000</v>
      </c>
      <c r="J43" s="29" t="s">
        <v>29</v>
      </c>
      <c r="K43" s="30"/>
      <c r="L43" s="8">
        <f>L41-L42</f>
        <v>6500000.0000000019</v>
      </c>
    </row>
    <row r="44" spans="5:13" x14ac:dyDescent="0.25">
      <c r="E44"/>
    </row>
    <row r="45" spans="5:13" ht="20.25" x14ac:dyDescent="0.25">
      <c r="E45" s="31" t="s">
        <v>28</v>
      </c>
      <c r="F45" s="32"/>
      <c r="G45" s="33"/>
      <c r="J45" s="31" t="s">
        <v>35</v>
      </c>
      <c r="K45" s="32"/>
      <c r="L45" s="33"/>
    </row>
    <row r="46" spans="5:13" ht="20.25" x14ac:dyDescent="0.25">
      <c r="E46" s="17" t="s">
        <v>30</v>
      </c>
      <c r="F46" s="18"/>
      <c r="G46" s="16">
        <f>G42/12</f>
        <v>1216999.9916666667</v>
      </c>
      <c r="J46" s="26" t="s">
        <v>36</v>
      </c>
      <c r="K46" s="27"/>
      <c r="L46" s="16">
        <f>(L42/12)*2</f>
        <v>2433999.9833333334</v>
      </c>
    </row>
    <row r="47" spans="5:13" ht="20.25" x14ac:dyDescent="0.25">
      <c r="E47" s="26" t="s">
        <v>31</v>
      </c>
      <c r="F47" s="27"/>
      <c r="G47" s="16">
        <f>G43</f>
        <v>2000000</v>
      </c>
      <c r="J47" s="26" t="s">
        <v>40</v>
      </c>
      <c r="K47" s="27"/>
      <c r="L47" s="16">
        <v>6500000</v>
      </c>
    </row>
    <row r="48" spans="5:13" ht="20.25" x14ac:dyDescent="0.25">
      <c r="E48" s="28" t="s">
        <v>32</v>
      </c>
      <c r="F48" s="28"/>
      <c r="G48" s="8">
        <f>G46+G47</f>
        <v>3216999.9916666667</v>
      </c>
      <c r="J48" s="28" t="s">
        <v>32</v>
      </c>
      <c r="K48" s="28"/>
      <c r="L48" s="8">
        <f>L46+L47</f>
        <v>8933999.9833333343</v>
      </c>
    </row>
    <row r="50" spans="10:12" ht="20.25" x14ac:dyDescent="0.25">
      <c r="J50" s="31" t="s">
        <v>28</v>
      </c>
      <c r="K50" s="32"/>
      <c r="L50" s="33"/>
    </row>
    <row r="51" spans="10:12" ht="20.25" x14ac:dyDescent="0.25">
      <c r="J51" s="26" t="s">
        <v>36</v>
      </c>
      <c r="K51" s="27"/>
      <c r="L51" s="16">
        <f>L48</f>
        <v>8933999.9833333343</v>
      </c>
    </row>
    <row r="52" spans="10:12" ht="20.25" x14ac:dyDescent="0.25">
      <c r="J52" s="26" t="s">
        <v>38</v>
      </c>
      <c r="K52" s="27"/>
      <c r="L52" s="16">
        <f>G48</f>
        <v>3216999.9916666667</v>
      </c>
    </row>
    <row r="53" spans="10:12" ht="20.25" x14ac:dyDescent="0.25">
      <c r="J53" s="28" t="s">
        <v>37</v>
      </c>
      <c r="K53" s="28"/>
      <c r="L53" s="8">
        <f>L51-L52</f>
        <v>5716999.9916666672</v>
      </c>
    </row>
    <row r="56" spans="10:12" ht="24" x14ac:dyDescent="0.25">
      <c r="J56" s="22" t="s">
        <v>42</v>
      </c>
      <c r="K56" s="23"/>
      <c r="L56" s="21">
        <v>6325500</v>
      </c>
    </row>
    <row r="57" spans="10:12" ht="48" x14ac:dyDescent="0.25">
      <c r="J57" s="22" t="s">
        <v>41</v>
      </c>
      <c r="K57" s="23"/>
      <c r="L57" s="24">
        <f>L56-L53</f>
        <v>608500.00833333284</v>
      </c>
    </row>
  </sheetData>
  <mergeCells count="29">
    <mergeCell ref="E1:G1"/>
    <mergeCell ref="J1:L1"/>
    <mergeCell ref="E15:G15"/>
    <mergeCell ref="J15:L15"/>
    <mergeCell ref="E21:F21"/>
    <mergeCell ref="J21:K21"/>
    <mergeCell ref="J45:L45"/>
    <mergeCell ref="E24:G24"/>
    <mergeCell ref="J24:L24"/>
    <mergeCell ref="E32:G32"/>
    <mergeCell ref="J32:L32"/>
    <mergeCell ref="E40:G40"/>
    <mergeCell ref="J40:L40"/>
    <mergeCell ref="J51:K51"/>
    <mergeCell ref="J52:K52"/>
    <mergeCell ref="J53:K53"/>
    <mergeCell ref="E41:F41"/>
    <mergeCell ref="E42:F42"/>
    <mergeCell ref="J46:K46"/>
    <mergeCell ref="E47:F47"/>
    <mergeCell ref="J47:K47"/>
    <mergeCell ref="E48:F48"/>
    <mergeCell ref="J48:K48"/>
    <mergeCell ref="J50:L50"/>
    <mergeCell ref="J41:K41"/>
    <mergeCell ref="J42:K42"/>
    <mergeCell ref="E43:F43"/>
    <mergeCell ref="J43:K43"/>
    <mergeCell ref="E45:G4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روش سالیانه با فرض ثبات</vt:lpstr>
      <vt:lpstr>روش سالیانه روش غیر ثبات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Arash Mousazadeh</dc:creator>
  <cp:lastModifiedBy>Arash Mousazadeh</cp:lastModifiedBy>
  <dcterms:created xsi:type="dcterms:W3CDTF">2024-04-04T18:16:51Z</dcterms:created>
  <dcterms:modified xsi:type="dcterms:W3CDTF">2024-04-05T22:55:26Z</dcterms:modified>
</cp:coreProperties>
</file>